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19440" windowHeight="7755" tabRatio="944" activeTab="1"/>
  </bookViews>
  <sheets>
    <sheet name="Оглавление" sheetId="41" r:id="rId1"/>
    <sheet name="Общестроительная изоляция" sheetId="1" r:id="rId2"/>
    <sheet name="Изоляция для НФС" sheetId="2" r:id="rId3"/>
    <sheet name="РУФ БАТТС Д " sheetId="51" r:id="rId4"/>
    <sheet name="РУФ БАТТС В + Н" sheetId="52" r:id="rId5"/>
    <sheet name="РУФ БАТТС (спец.плиты)" sheetId="53" r:id="rId6"/>
    <sheet name="Изоляция для СФТК" sheetId="4" r:id="rId7"/>
    <sheet name="Изоляция ж_б и сендвич панелей" sheetId="49" r:id="rId8"/>
    <sheet name="Кашированные продукты" sheetId="13" r:id="rId9"/>
    <sheet name="Мембраны и Пароизоляция" sheetId="50" r:id="rId10"/>
    <sheet name="Дюбель для НФС" sheetId="22" r:id="rId11"/>
    <sheet name="ROCKROOF" sheetId="34" state="hidden" r:id="rId12"/>
    <sheet name="Компоненты кровельной системы" sheetId="48" r:id="rId13"/>
    <sheet name="Система РуфУклон" sheetId="44" r:id="rId14"/>
    <sheet name="Рокфасад системные компоненты" sheetId="40" r:id="rId15"/>
  </sheets>
  <externalReferences>
    <externalReference r:id="rId16"/>
    <externalReference r:id="rId17"/>
    <externalReference r:id="rId18"/>
  </externalReferences>
  <definedNames>
    <definedName name="_xlnm._FilterDatabase" localSheetId="11" hidden="1">ROCKROOF!$B$56:$F$57</definedName>
    <definedName name="_xlnm._FilterDatabase" localSheetId="2" hidden="1">'Изоляция для НФС'!$A$17:$N$114</definedName>
    <definedName name="_xlnm._FilterDatabase" localSheetId="6" hidden="1">'Изоляция для СФТК'!$A$14:$N$149</definedName>
    <definedName name="_xlnm._FilterDatabase" localSheetId="12" hidden="1">'Компоненты кровельной системы'!$B$68:$F$69</definedName>
    <definedName name="_xlnm._FilterDatabase" localSheetId="1" hidden="1">'Общестроительная изоляция'!$A$14:$P$134</definedName>
    <definedName name="_xlnm._FilterDatabase" localSheetId="14" hidden="1">'Рокфасад системные компоненты'!$A$16:$F$114</definedName>
    <definedName name="_xlnm._FilterDatabase" localSheetId="4" hidden="1">'РУФ БАТТС В + Н'!$A$14:$O$70</definedName>
    <definedName name="csDesignMode">1</definedName>
    <definedName name="goods">[1]order!$A$3:$D$73</definedName>
    <definedName name="new">#REF!</definedName>
    <definedName name="range0">[2]figures!$A$2:$B$10</definedName>
    <definedName name="range01">[2]figures!$A$26:$B$34</definedName>
    <definedName name="range1">[2]figures!$A$11:$B$20</definedName>
    <definedName name="range2">[2]figures!$D$2:$E$9</definedName>
    <definedName name="rate">[1]price_list!$E$1</definedName>
    <definedName name="sotny">[2]figures!$G$2:$H$10</definedName>
    <definedName name="summa" localSheetId="11">#REF!</definedName>
    <definedName name="summa" localSheetId="7">#REF!</definedName>
    <definedName name="summa" localSheetId="12">#REF!</definedName>
    <definedName name="summa" localSheetId="9">#REF!</definedName>
    <definedName name="summa" localSheetId="14">#REF!</definedName>
    <definedName name="summa" localSheetId="5">#REF!</definedName>
    <definedName name="summa" localSheetId="4">#REF!</definedName>
    <definedName name="summa" localSheetId="3">#REF!</definedName>
    <definedName name="summa" localSheetId="13">#REF!</definedName>
    <definedName name="summa">#REF!</definedName>
    <definedName name="summa1" localSheetId="7">#REF!</definedName>
    <definedName name="summa1" localSheetId="12">#REF!</definedName>
    <definedName name="summa1" localSheetId="9">#REF!</definedName>
    <definedName name="summa1" localSheetId="14">#REF!</definedName>
    <definedName name="summa1" localSheetId="13">#REF!</definedName>
    <definedName name="summa1">#REF!</definedName>
    <definedName name="TG">#REF!</definedName>
    <definedName name="TG_старая" localSheetId="11">#REF!</definedName>
    <definedName name="TG_старая" localSheetId="7">#REF!</definedName>
    <definedName name="TG_старая" localSheetId="12">#REF!</definedName>
    <definedName name="TG_старая" localSheetId="9">#REF!</definedName>
    <definedName name="TG_старая" localSheetId="14">#REF!</definedName>
    <definedName name="TG_старая" localSheetId="5">#REF!</definedName>
    <definedName name="TG_старая" localSheetId="4">#REF!</definedName>
    <definedName name="TG_старая" localSheetId="3">#REF!</definedName>
    <definedName name="TG_старая" localSheetId="13">#REF!</definedName>
    <definedName name="TG_старая">#REF!</definedName>
    <definedName name="x">[2]figures!$A$1</definedName>
    <definedName name="y">[2]figures!$A$50</definedName>
    <definedName name="z">[2]figures!$A$25</definedName>
    <definedName name="Z_3066E766_2DBB_45F3_A2D6_9FEF3BE8F3F5_.wvu.PrintArea" localSheetId="10" hidden="1">'Дюбель для НФС'!$A$7:$L$59</definedName>
    <definedName name="Z_3066E766_2DBB_45F3_A2D6_9FEF3BE8F3F5_.wvu.PrintArea" localSheetId="2" hidden="1">'Изоляция для НФС'!$A$10:$M$120</definedName>
    <definedName name="Z_3066E766_2DBB_45F3_A2D6_9FEF3BE8F3F5_.wvu.PrintArea" localSheetId="6" hidden="1">'Изоляция для СФТК'!$A$7:$M$155</definedName>
    <definedName name="Z_3066E766_2DBB_45F3_A2D6_9FEF3BE8F3F5_.wvu.PrintArea" localSheetId="7" hidden="1">'Изоляция ж_б и сендвич панелей'!$A$7:$M$48</definedName>
    <definedName name="Z_3066E766_2DBB_45F3_A2D6_9FEF3BE8F3F5_.wvu.PrintArea" localSheetId="8" hidden="1">'Кашированные продукты'!$A$7:$M$83</definedName>
    <definedName name="Z_3066E766_2DBB_45F3_A2D6_9FEF3BE8F3F5_.wvu.PrintArea" localSheetId="1" hidden="1">'Общестроительная изоляция'!$A$8:$M$157</definedName>
    <definedName name="Z_3066E766_2DBB_45F3_A2D6_9FEF3BE8F3F5_.wvu.PrintArea" localSheetId="5" hidden="1">'РУФ БАТТС (спец.плиты)'!$A$7:$M$57</definedName>
    <definedName name="Z_3066E766_2DBB_45F3_A2D6_9FEF3BE8F3F5_.wvu.PrintArea" localSheetId="4" hidden="1">'РУФ БАТТС В + Н'!$A$7:$M$78</definedName>
    <definedName name="Z_3066E766_2DBB_45F3_A2D6_9FEF3BE8F3F5_.wvu.PrintArea" localSheetId="3" hidden="1">'РУФ БАТТС Д '!$A$7:$M$67</definedName>
    <definedName name="Z_3066E766_2DBB_45F3_A2D6_9FEF3BE8F3F5_.wvu.PrintArea" localSheetId="13" hidden="1">'Система РуфУклон'!$B$7:$N$65</definedName>
    <definedName name="Z_3066E766_2DBB_45F3_A2D6_9FEF3BE8F3F5_.wvu.PrintTitles" localSheetId="10" hidden="1">'Дюбель для НФС'!$55:$59</definedName>
    <definedName name="Z_3066E766_2DBB_45F3_A2D6_9FEF3BE8F3F5_.wvu.PrintTitles" localSheetId="2" hidden="1">'Изоляция для НФС'!$116:$120</definedName>
    <definedName name="Z_3066E766_2DBB_45F3_A2D6_9FEF3BE8F3F5_.wvu.PrintTitles" localSheetId="8" hidden="1">'Кашированные продукты'!$77:$83</definedName>
    <definedName name="Z_3066E766_2DBB_45F3_A2D6_9FEF3BE8F3F5_.wvu.PrintTitles" localSheetId="1" hidden="1">'Общестроительная изоляция'!$153:$157</definedName>
    <definedName name="Город">[3]Расчет!$CF$20:$CF$62</definedName>
    <definedName name="_xlnm.Print_Titles" localSheetId="11">ROCKROOF!$1:$8</definedName>
    <definedName name="_xlnm.Print_Titles" localSheetId="10">'Дюбель для НФС'!$55:$59</definedName>
    <definedName name="_xlnm.Print_Titles" localSheetId="2">'Изоляция для НФС'!$116:$120</definedName>
    <definedName name="_xlnm.Print_Titles" localSheetId="8">'Кашированные продукты'!$77:$83</definedName>
    <definedName name="_xlnm.Print_Titles" localSheetId="12">'Компоненты кровельной системы'!$7:$14</definedName>
    <definedName name="_xlnm.Print_Titles" localSheetId="1">'Общестроительная изоляция'!$153:$157</definedName>
    <definedName name="Закупочная_цена_TG" localSheetId="11">#REF!</definedName>
    <definedName name="Закупочная_цена_TG" localSheetId="7">#REF!</definedName>
    <definedName name="Закупочная_цена_TG" localSheetId="12">#REF!</definedName>
    <definedName name="Закупочная_цена_TG" localSheetId="9">#REF!</definedName>
    <definedName name="Закупочная_цена_TG" localSheetId="14">#REF!</definedName>
    <definedName name="Закупочная_цена_TG" localSheetId="5">#REF!</definedName>
    <definedName name="Закупочная_цена_TG" localSheetId="4">#REF!</definedName>
    <definedName name="Закупочная_цена_TG" localSheetId="3">#REF!</definedName>
    <definedName name="Закупочная_цена_TG" localSheetId="13">#REF!</definedName>
    <definedName name="Закупочная_цена_TG">#REF!</definedName>
    <definedName name="Комплектующие_к_Алюмин._цокольному_проф.__комплект">"комплектующие"</definedName>
    <definedName name="Название_TG" localSheetId="11">#REF!</definedName>
    <definedName name="Название_TG" localSheetId="7">#REF!</definedName>
    <definedName name="Название_TG" localSheetId="12">#REF!</definedName>
    <definedName name="Название_TG" localSheetId="9">#REF!</definedName>
    <definedName name="Название_TG" localSheetId="14">#REF!</definedName>
    <definedName name="Название_TG" localSheetId="5">#REF!</definedName>
    <definedName name="Название_TG" localSheetId="4">#REF!</definedName>
    <definedName name="Название_TG" localSheetId="3">#REF!</definedName>
    <definedName name="Название_TG" localSheetId="13">#REF!</definedName>
    <definedName name="Название_TG">#REF!</definedName>
    <definedName name="Название_Продукция" localSheetId="11">#REF!</definedName>
    <definedName name="Название_Продукция" localSheetId="7">#REF!</definedName>
    <definedName name="Название_Продукция" localSheetId="12">#REF!</definedName>
    <definedName name="Название_Продукция" localSheetId="9">#REF!</definedName>
    <definedName name="Название_Продукция" localSheetId="14">#REF!</definedName>
    <definedName name="Название_Продукция" localSheetId="5">#REF!</definedName>
    <definedName name="Название_Продукция" localSheetId="4">#REF!</definedName>
    <definedName name="Название_Продукция" localSheetId="3">#REF!</definedName>
    <definedName name="Название_Продукция" localSheetId="13">#REF!</definedName>
    <definedName name="Название_Продукция">#REF!</definedName>
    <definedName name="Назначение_здания">[3]Расчет!$CF$67:$CF$76</definedName>
    <definedName name="_xlnm.Print_Area" localSheetId="11">ROCKROOF!$B$1:$F$128</definedName>
    <definedName name="_xlnm.Print_Area" localSheetId="10">'Дюбель для НФС'!$A$7:$L$59</definedName>
    <definedName name="_xlnm.Print_Area" localSheetId="2">'Изоляция для НФС'!$A$10:$N$124</definedName>
    <definedName name="_xlnm.Print_Area" localSheetId="6">'Изоляция для СФТК'!$A$7:$N$158</definedName>
    <definedName name="_xlnm.Print_Area" localSheetId="7">'Изоляция ж_б и сендвич панелей'!$A$7:$N$49</definedName>
    <definedName name="_xlnm.Print_Area" localSheetId="8">'Кашированные продукты'!$A$7:$N$87</definedName>
    <definedName name="_xlnm.Print_Area" localSheetId="12">'Компоненты кровельной системы'!$B$7:$F$129</definedName>
    <definedName name="_xlnm.Print_Area" localSheetId="9">'Мембраны и Пароизоляция'!$A$7:$K$34</definedName>
    <definedName name="_xlnm.Print_Area" localSheetId="1">'Общестроительная изоляция'!$A$8:$N$161</definedName>
    <definedName name="_xlnm.Print_Area" localSheetId="0">Оглавление!$A$1:$R$168</definedName>
    <definedName name="_xlnm.Print_Area" localSheetId="14">'Рокфасад системные компоненты'!$A$7:$G$134</definedName>
    <definedName name="_xlnm.Print_Area" localSheetId="5">'РУФ БАТТС (спец.плиты)'!$A$7:$M$66</definedName>
    <definedName name="_xlnm.Print_Area" localSheetId="4">'РУФ БАТТС В + Н'!$A$7:$M$80</definedName>
    <definedName name="_xlnm.Print_Area" localSheetId="3">'РУФ БАТТС Д '!$A$7:$N$70</definedName>
    <definedName name="_xlnm.Print_Area" localSheetId="13">'Система РуфУклон'!$A$7:$N$65</definedName>
    <definedName name="Стена">[3]Расчет!$CF$80:$CF$92</definedName>
    <definedName name="Утеплитель">[3]Расчет!$CF$96:$CF$98</definedName>
    <definedName name="Штукатурка">[3]Расчет!$CF$93:$CF$95</definedName>
  </definedNames>
  <calcPr calcId="125725" refMode="R1C1"/>
  <customWorkbookViews>
    <customWorkbookView name="ank - Личное представление" guid="{3066E766-2DBB-45F3-A2D6-9FEF3BE8F3F5}" mergeInterval="0" personalView="1" maximized="1" windowWidth="1276" windowHeight="596" tabRatio="843" activeSheetId="1"/>
  </customWorkbookViews>
</workbook>
</file>

<file path=xl/calcChain.xml><?xml version="1.0" encoding="utf-8"?>
<calcChain xmlns="http://schemas.openxmlformats.org/spreadsheetml/2006/main">
  <c r="M17" i="52"/>
  <c r="K17"/>
  <c r="J17"/>
  <c r="L17" l="1"/>
  <c r="A101" i="41"/>
  <c r="A90"/>
  <c r="A68"/>
  <c r="A64"/>
  <c r="A60"/>
  <c r="A55"/>
  <c r="M29" i="49" l="1"/>
  <c r="M30"/>
  <c r="M27"/>
  <c r="M56" i="53"/>
  <c r="K56"/>
  <c r="J56"/>
  <c r="M55"/>
  <c r="K55"/>
  <c r="J55"/>
  <c r="M54"/>
  <c r="K54"/>
  <c r="J54"/>
  <c r="M53"/>
  <c r="K53"/>
  <c r="J53"/>
  <c r="M52"/>
  <c r="K52"/>
  <c r="J52"/>
  <c r="M51"/>
  <c r="K51"/>
  <c r="J51"/>
  <c r="M50"/>
  <c r="K50"/>
  <c r="J50"/>
  <c r="M49"/>
  <c r="K49"/>
  <c r="J49"/>
  <c r="M48"/>
  <c r="K48"/>
  <c r="J48"/>
  <c r="M47"/>
  <c r="K47"/>
  <c r="J47"/>
  <c r="M46"/>
  <c r="K46"/>
  <c r="J46"/>
  <c r="M45"/>
  <c r="K45"/>
  <c r="J45"/>
  <c r="M44"/>
  <c r="K44"/>
  <c r="J44"/>
  <c r="M43"/>
  <c r="K43"/>
  <c r="J43"/>
  <c r="M42"/>
  <c r="K42"/>
  <c r="J42"/>
  <c r="M41"/>
  <c r="K41"/>
  <c r="J41"/>
  <c r="M40"/>
  <c r="K40"/>
  <c r="J40"/>
  <c r="M39"/>
  <c r="K39"/>
  <c r="J39"/>
  <c r="M38"/>
  <c r="K38"/>
  <c r="J38"/>
  <c r="M37"/>
  <c r="K37"/>
  <c r="J37"/>
  <c r="M36"/>
  <c r="K36"/>
  <c r="J36"/>
  <c r="M35"/>
  <c r="K35"/>
  <c r="J35"/>
  <c r="M34"/>
  <c r="K34"/>
  <c r="J34"/>
  <c r="M33"/>
  <c r="K33"/>
  <c r="J33"/>
  <c r="M32"/>
  <c r="K32"/>
  <c r="J32"/>
  <c r="M31"/>
  <c r="K31"/>
  <c r="J31"/>
  <c r="M30"/>
  <c r="K30"/>
  <c r="J30"/>
  <c r="M29"/>
  <c r="K29"/>
  <c r="J29"/>
  <c r="M28"/>
  <c r="K28"/>
  <c r="J28"/>
  <c r="M27"/>
  <c r="K27"/>
  <c r="J27"/>
  <c r="M26"/>
  <c r="K26"/>
  <c r="J26"/>
  <c r="M25"/>
  <c r="K25"/>
  <c r="J25"/>
  <c r="M24"/>
  <c r="K24"/>
  <c r="J24"/>
  <c r="M23"/>
  <c r="K23"/>
  <c r="J23"/>
  <c r="M22"/>
  <c r="K22"/>
  <c r="J22"/>
  <c r="M21"/>
  <c r="K21"/>
  <c r="J21"/>
  <c r="M20"/>
  <c r="K20"/>
  <c r="J20"/>
  <c r="M19"/>
  <c r="K19"/>
  <c r="J19"/>
  <c r="M18"/>
  <c r="K18"/>
  <c r="J18"/>
  <c r="M17"/>
  <c r="K17"/>
  <c r="J17"/>
  <c r="M16"/>
  <c r="K16"/>
  <c r="J16"/>
  <c r="M70" i="52"/>
  <c r="L70" s="1"/>
  <c r="K70"/>
  <c r="J70"/>
  <c r="M69"/>
  <c r="L69" s="1"/>
  <c r="K69"/>
  <c r="J69"/>
  <c r="M68"/>
  <c r="L68" s="1"/>
  <c r="K68"/>
  <c r="J68"/>
  <c r="M67"/>
  <c r="L67" s="1"/>
  <c r="K67"/>
  <c r="J67"/>
  <c r="M66"/>
  <c r="L66" s="1"/>
  <c r="K66"/>
  <c r="J66"/>
  <c r="M65"/>
  <c r="L65" s="1"/>
  <c r="K65"/>
  <c r="J65"/>
  <c r="M64"/>
  <c r="L64" s="1"/>
  <c r="K64"/>
  <c r="J64"/>
  <c r="M63"/>
  <c r="L63" s="1"/>
  <c r="K63"/>
  <c r="J63"/>
  <c r="M62"/>
  <c r="L62" s="1"/>
  <c r="K62"/>
  <c r="J62"/>
  <c r="M61"/>
  <c r="L61" s="1"/>
  <c r="K61"/>
  <c r="J61"/>
  <c r="M60"/>
  <c r="L60" s="1"/>
  <c r="K60"/>
  <c r="J60"/>
  <c r="M59"/>
  <c r="L59" s="1"/>
  <c r="K59"/>
  <c r="J59"/>
  <c r="M58"/>
  <c r="L58" s="1"/>
  <c r="K58"/>
  <c r="J58"/>
  <c r="M57"/>
  <c r="L57" s="1"/>
  <c r="K57"/>
  <c r="J57"/>
  <c r="M56"/>
  <c r="L56" s="1"/>
  <c r="K56"/>
  <c r="J56"/>
  <c r="M55"/>
  <c r="L55" s="1"/>
  <c r="K55"/>
  <c r="J55"/>
  <c r="M54"/>
  <c r="L54" s="1"/>
  <c r="K54"/>
  <c r="J54"/>
  <c r="M53"/>
  <c r="K53"/>
  <c r="J53"/>
  <c r="M52"/>
  <c r="K52"/>
  <c r="J52"/>
  <c r="M51"/>
  <c r="K51"/>
  <c r="J51"/>
  <c r="M50"/>
  <c r="K50"/>
  <c r="J50"/>
  <c r="M49"/>
  <c r="K49"/>
  <c r="J49"/>
  <c r="M48"/>
  <c r="K48"/>
  <c r="J48"/>
  <c r="M47"/>
  <c r="K47"/>
  <c r="J47"/>
  <c r="M46"/>
  <c r="K46"/>
  <c r="J46"/>
  <c r="M45"/>
  <c r="K45"/>
  <c r="J45"/>
  <c r="M44"/>
  <c r="K44"/>
  <c r="J44"/>
  <c r="M43"/>
  <c r="K43"/>
  <c r="J43"/>
  <c r="M42"/>
  <c r="K42"/>
  <c r="J42"/>
  <c r="M41"/>
  <c r="K41"/>
  <c r="J41"/>
  <c r="M40"/>
  <c r="K40"/>
  <c r="J40"/>
  <c r="M39"/>
  <c r="K39"/>
  <c r="J39"/>
  <c r="M38"/>
  <c r="K38"/>
  <c r="J38"/>
  <c r="M37"/>
  <c r="K37"/>
  <c r="J37"/>
  <c r="M35"/>
  <c r="K35"/>
  <c r="J35"/>
  <c r="M34"/>
  <c r="K34"/>
  <c r="J34"/>
  <c r="M33"/>
  <c r="K33"/>
  <c r="J33"/>
  <c r="M32"/>
  <c r="K32"/>
  <c r="J32"/>
  <c r="M31"/>
  <c r="K31"/>
  <c r="J31"/>
  <c r="M30"/>
  <c r="K30"/>
  <c r="J30"/>
  <c r="M29"/>
  <c r="K29"/>
  <c r="J29"/>
  <c r="M28"/>
  <c r="K28"/>
  <c r="J28"/>
  <c r="M27"/>
  <c r="K27"/>
  <c r="J27"/>
  <c r="M26"/>
  <c r="K26"/>
  <c r="J26"/>
  <c r="M25"/>
  <c r="K25"/>
  <c r="J25"/>
  <c r="M24"/>
  <c r="K24"/>
  <c r="J24"/>
  <c r="M23"/>
  <c r="K23"/>
  <c r="J23"/>
  <c r="M22"/>
  <c r="K22"/>
  <c r="J22"/>
  <c r="M21"/>
  <c r="K21"/>
  <c r="J21"/>
  <c r="M20"/>
  <c r="K20"/>
  <c r="J20"/>
  <c r="M19"/>
  <c r="K19"/>
  <c r="J19"/>
  <c r="M18"/>
  <c r="K18"/>
  <c r="M16"/>
  <c r="K16"/>
  <c r="J16"/>
  <c r="M60" i="51"/>
  <c r="K60"/>
  <c r="J60"/>
  <c r="M59"/>
  <c r="K59"/>
  <c r="J59"/>
  <c r="M58"/>
  <c r="K58"/>
  <c r="J58"/>
  <c r="M57"/>
  <c r="K57"/>
  <c r="J57"/>
  <c r="M56"/>
  <c r="K56"/>
  <c r="J56"/>
  <c r="M55"/>
  <c r="K55"/>
  <c r="J55"/>
  <c r="M54"/>
  <c r="K54"/>
  <c r="J54"/>
  <c r="M53"/>
  <c r="K53"/>
  <c r="J53"/>
  <c r="M52"/>
  <c r="K52"/>
  <c r="J52"/>
  <c r="M51"/>
  <c r="K51"/>
  <c r="J51"/>
  <c r="M50"/>
  <c r="K50"/>
  <c r="J50"/>
  <c r="M49"/>
  <c r="K49"/>
  <c r="J49"/>
  <c r="M48"/>
  <c r="K48"/>
  <c r="J48"/>
  <c r="M47"/>
  <c r="K47"/>
  <c r="J47"/>
  <c r="M46"/>
  <c r="K46"/>
  <c r="J46"/>
  <c r="M45"/>
  <c r="K45"/>
  <c r="J45"/>
  <c r="M44"/>
  <c r="K44"/>
  <c r="J44"/>
  <c r="M43"/>
  <c r="K43"/>
  <c r="J43"/>
  <c r="M42"/>
  <c r="K42"/>
  <c r="J42"/>
  <c r="M41"/>
  <c r="K41"/>
  <c r="J41"/>
  <c r="M40"/>
  <c r="K40"/>
  <c r="J40"/>
  <c r="M39"/>
  <c r="K39"/>
  <c r="J39"/>
  <c r="M38"/>
  <c r="K38"/>
  <c r="J38"/>
  <c r="M37"/>
  <c r="K37"/>
  <c r="J37"/>
  <c r="M36"/>
  <c r="K36"/>
  <c r="J36"/>
  <c r="M35"/>
  <c r="K35"/>
  <c r="J35"/>
  <c r="M34"/>
  <c r="K34"/>
  <c r="J34"/>
  <c r="M33"/>
  <c r="K33"/>
  <c r="J33"/>
  <c r="M32"/>
  <c r="K32"/>
  <c r="J32"/>
  <c r="M31"/>
  <c r="K31"/>
  <c r="J31"/>
  <c r="M30"/>
  <c r="K30"/>
  <c r="J30"/>
  <c r="M29"/>
  <c r="K29"/>
  <c r="J29"/>
  <c r="M28"/>
  <c r="K28"/>
  <c r="J28"/>
  <c r="M27"/>
  <c r="K27"/>
  <c r="J27"/>
  <c r="M26"/>
  <c r="K26"/>
  <c r="J26"/>
  <c r="M25"/>
  <c r="K25"/>
  <c r="J25"/>
  <c r="M24"/>
  <c r="K24"/>
  <c r="J24"/>
  <c r="M23"/>
  <c r="K23"/>
  <c r="J23"/>
  <c r="M22"/>
  <c r="K22"/>
  <c r="J22"/>
  <c r="M21"/>
  <c r="K21"/>
  <c r="J21"/>
  <c r="M20"/>
  <c r="K20"/>
  <c r="J20"/>
  <c r="M19"/>
  <c r="K19"/>
  <c r="J19"/>
  <c r="M18"/>
  <c r="K18"/>
  <c r="J18"/>
  <c r="M17"/>
  <c r="K17"/>
  <c r="J17"/>
  <c r="M16"/>
  <c r="K16"/>
  <c r="J16"/>
  <c r="L18" l="1"/>
  <c r="L22"/>
  <c r="L26"/>
  <c r="L30"/>
  <c r="L34"/>
  <c r="L38"/>
  <c r="L42"/>
  <c r="L46"/>
  <c r="L50"/>
  <c r="L54"/>
  <c r="L58"/>
  <c r="L18" i="53"/>
  <c r="L26"/>
  <c r="L30"/>
  <c r="L38"/>
  <c r="L16" i="52"/>
  <c r="L20"/>
  <c r="L24"/>
  <c r="L32"/>
  <c r="L45"/>
  <c r="L53"/>
  <c r="L17" i="53"/>
  <c r="L21"/>
  <c r="L25"/>
  <c r="L29"/>
  <c r="L37"/>
  <c r="L41"/>
  <c r="L45"/>
  <c r="L49"/>
  <c r="L53"/>
  <c r="L16"/>
  <c r="L20"/>
  <c r="L24"/>
  <c r="L28"/>
  <c r="L32"/>
  <c r="L36"/>
  <c r="L40"/>
  <c r="L44"/>
  <c r="L48"/>
  <c r="L52"/>
  <c r="L56"/>
  <c r="L50"/>
  <c r="L54"/>
  <c r="L22"/>
  <c r="L34"/>
  <c r="L42"/>
  <c r="L46"/>
  <c r="L28" i="52"/>
  <c r="L37"/>
  <c r="L41"/>
  <c r="L49"/>
  <c r="L33" i="53"/>
  <c r="L19" i="52"/>
  <c r="L23"/>
  <c r="L31"/>
  <c r="L40"/>
  <c r="L48"/>
  <c r="L52"/>
  <c r="L22"/>
  <c r="L26"/>
  <c r="L30"/>
  <c r="L34"/>
  <c r="L39"/>
  <c r="L43"/>
  <c r="L47"/>
  <c r="L51"/>
  <c r="L27"/>
  <c r="L35"/>
  <c r="L44"/>
  <c r="L18"/>
  <c r="L21"/>
  <c r="L25"/>
  <c r="L29"/>
  <c r="L33"/>
  <c r="L38"/>
  <c r="L42"/>
  <c r="L46"/>
  <c r="L50"/>
  <c r="L17" i="51"/>
  <c r="L21"/>
  <c r="L29"/>
  <c r="L33"/>
  <c r="L37"/>
  <c r="L45"/>
  <c r="L49"/>
  <c r="L53"/>
  <c r="L57"/>
  <c r="L25"/>
  <c r="L41"/>
  <c r="L19" i="53"/>
  <c r="L23"/>
  <c r="L27"/>
  <c r="L31"/>
  <c r="L35"/>
  <c r="L39"/>
  <c r="L43"/>
  <c r="L47"/>
  <c r="L51"/>
  <c r="L55"/>
  <c r="L16" i="51"/>
  <c r="L20"/>
  <c r="L24"/>
  <c r="L28"/>
  <c r="L32"/>
  <c r="L36"/>
  <c r="L40"/>
  <c r="L44"/>
  <c r="L48"/>
  <c r="L52"/>
  <c r="L56"/>
  <c r="L60"/>
  <c r="L19"/>
  <c r="L23"/>
  <c r="L27"/>
  <c r="L31"/>
  <c r="L35"/>
  <c r="L39"/>
  <c r="L43"/>
  <c r="L47"/>
  <c r="L51"/>
  <c r="L55"/>
  <c r="L59"/>
  <c r="J28" i="50" l="1"/>
  <c r="J26"/>
  <c r="J25"/>
  <c r="J23"/>
  <c r="I23" s="1"/>
  <c r="H23"/>
  <c r="J22"/>
  <c r="I22"/>
  <c r="H22"/>
  <c r="J21"/>
  <c r="I21"/>
  <c r="H21"/>
  <c r="J19"/>
  <c r="I19" s="1"/>
  <c r="H19"/>
  <c r="J18"/>
  <c r="I18"/>
  <c r="H18"/>
  <c r="J17"/>
  <c r="I17"/>
  <c r="H17"/>
  <c r="M36" i="49" l="1"/>
  <c r="M35"/>
  <c r="M34"/>
  <c r="M33"/>
  <c r="M32"/>
  <c r="M31"/>
  <c r="M25"/>
  <c r="L25" s="1"/>
  <c r="M24"/>
  <c r="L24" s="1"/>
  <c r="M23"/>
  <c r="M22"/>
  <c r="L22" s="1"/>
  <c r="M21"/>
  <c r="L21" s="1"/>
  <c r="M20"/>
  <c r="M19"/>
  <c r="M18"/>
  <c r="M17"/>
  <c r="K35"/>
  <c r="J35"/>
  <c r="K33"/>
  <c r="J33"/>
  <c r="K31"/>
  <c r="J31"/>
  <c r="K29"/>
  <c r="J29"/>
  <c r="M28"/>
  <c r="K27"/>
  <c r="J27"/>
  <c r="J23"/>
  <c r="K19"/>
  <c r="J19"/>
  <c r="K16"/>
  <c r="J16"/>
  <c r="L23" l="1"/>
  <c r="L29"/>
  <c r="L33"/>
  <c r="L31"/>
  <c r="L35"/>
  <c r="L19"/>
  <c r="L27"/>
  <c r="M59" i="44" l="1"/>
  <c r="K59"/>
  <c r="M58"/>
  <c r="M57"/>
  <c r="K57"/>
  <c r="M56"/>
  <c r="K56"/>
  <c r="M54"/>
  <c r="M53"/>
  <c r="M52"/>
  <c r="M51"/>
  <c r="M50"/>
  <c r="K50"/>
  <c r="M48"/>
  <c r="M47"/>
  <c r="K47"/>
  <c r="M46"/>
  <c r="M45"/>
  <c r="M44"/>
  <c r="M43"/>
  <c r="M42"/>
  <c r="M41"/>
  <c r="K41"/>
  <c r="M40"/>
  <c r="K40"/>
  <c r="M39"/>
  <c r="M38"/>
  <c r="M36"/>
  <c r="M35"/>
  <c r="M34"/>
  <c r="M33"/>
  <c r="M32"/>
  <c r="M31"/>
  <c r="M30"/>
  <c r="K30"/>
  <c r="M29"/>
  <c r="K29"/>
  <c r="M28"/>
  <c r="M27"/>
  <c r="M25"/>
  <c r="M24"/>
  <c r="M23"/>
  <c r="M22"/>
  <c r="M21"/>
  <c r="M19"/>
  <c r="M18"/>
  <c r="M17"/>
  <c r="M16"/>
  <c r="M15"/>
  <c r="A112" i="41" l="1"/>
  <c r="A87"/>
  <c r="A84"/>
  <c r="A81"/>
  <c r="A75"/>
  <c r="A73"/>
  <c r="A41"/>
  <c r="A38"/>
  <c r="A35"/>
  <c r="A32"/>
  <c r="A26"/>
  <c r="A23"/>
  <c r="A19"/>
  <c r="A15"/>
  <c r="A10"/>
  <c r="A6"/>
  <c r="A8"/>
  <c r="G43" i="40" l="1"/>
  <c r="G126" l="1"/>
  <c r="G125"/>
  <c r="G123"/>
  <c r="G122"/>
  <c r="G121"/>
  <c r="G120"/>
  <c r="G118"/>
  <c r="G117"/>
  <c r="G116"/>
  <c r="G114"/>
  <c r="G113"/>
  <c r="G112"/>
  <c r="G111"/>
  <c r="G109"/>
  <c r="G108"/>
  <c r="G107"/>
  <c r="G106"/>
  <c r="G105"/>
  <c r="G104"/>
  <c r="G102"/>
  <c r="G100"/>
  <c r="G99"/>
  <c r="G97"/>
  <c r="G95"/>
  <c r="G94"/>
  <c r="G93"/>
  <c r="G92"/>
  <c r="G91"/>
  <c r="G90"/>
  <c r="G89"/>
  <c r="G88"/>
  <c r="G87"/>
  <c r="G86"/>
  <c r="G85"/>
  <c r="G84"/>
  <c r="G82"/>
  <c r="G81"/>
  <c r="G80"/>
  <c r="G79"/>
  <c r="G78"/>
  <c r="G77"/>
  <c r="G76"/>
  <c r="G75"/>
  <c r="G74"/>
  <c r="G72"/>
  <c r="G71"/>
  <c r="G70"/>
  <c r="G69"/>
  <c r="G68"/>
  <c r="G67"/>
  <c r="G66"/>
  <c r="G65"/>
  <c r="G64"/>
  <c r="G63"/>
  <c r="G61"/>
  <c r="G59"/>
  <c r="G58"/>
  <c r="G57"/>
  <c r="G56"/>
  <c r="G55"/>
  <c r="G53"/>
  <c r="G52"/>
  <c r="G51"/>
  <c r="G50"/>
  <c r="G49"/>
  <c r="G47"/>
  <c r="G46"/>
  <c r="G45"/>
  <c r="G44"/>
  <c r="G41"/>
  <c r="G40"/>
  <c r="G39"/>
  <c r="G38"/>
  <c r="G37"/>
  <c r="G36"/>
  <c r="G34"/>
  <c r="G33"/>
  <c r="G32"/>
  <c r="G31"/>
  <c r="G30"/>
  <c r="G28"/>
  <c r="G27"/>
  <c r="G26"/>
  <c r="G25"/>
  <c r="G24"/>
  <c r="G23"/>
  <c r="G21"/>
  <c r="G20"/>
  <c r="G19"/>
  <c r="G18"/>
  <c r="M89" i="4" l="1"/>
  <c r="K89"/>
  <c r="J89"/>
  <c r="M83"/>
  <c r="K83"/>
  <c r="J83"/>
  <c r="M68"/>
  <c r="K68"/>
  <c r="J68"/>
  <c r="M64"/>
  <c r="K64"/>
  <c r="J64"/>
  <c r="M61"/>
  <c r="K61"/>
  <c r="J61"/>
  <c r="M24"/>
  <c r="L24" s="1"/>
  <c r="K24"/>
  <c r="J24"/>
  <c r="M18"/>
  <c r="L18" s="1"/>
  <c r="K18"/>
  <c r="J18"/>
  <c r="L64" l="1"/>
  <c r="L89"/>
  <c r="L68"/>
  <c r="L83"/>
  <c r="L61"/>
  <c r="M41"/>
  <c r="L41" s="1"/>
  <c r="K41"/>
  <c r="J41"/>
  <c r="M47"/>
  <c r="L47" s="1"/>
  <c r="K47"/>
  <c r="J47"/>
  <c r="J57" l="1"/>
  <c r="J56"/>
  <c r="K55"/>
  <c r="J55"/>
  <c r="K54"/>
  <c r="J54"/>
  <c r="K53"/>
  <c r="J53"/>
  <c r="J52"/>
  <c r="J51"/>
  <c r="J50"/>
  <c r="J49"/>
  <c r="J48"/>
  <c r="J46"/>
  <c r="J45"/>
  <c r="J44"/>
  <c r="J43"/>
  <c r="K42"/>
  <c r="J42"/>
  <c r="J40"/>
  <c r="J39"/>
  <c r="J38"/>
  <c r="J37"/>
  <c r="J36"/>
  <c r="K35"/>
  <c r="J35"/>
  <c r="M57" l="1"/>
  <c r="K73"/>
  <c r="M19" l="1"/>
  <c r="M20"/>
  <c r="M21"/>
  <c r="L24" i="22" l="1"/>
  <c r="L53" l="1"/>
  <c r="L52"/>
  <c r="L51"/>
  <c r="L50"/>
  <c r="L49"/>
  <c r="L48"/>
  <c r="L47"/>
  <c r="L46"/>
  <c r="J53" l="1"/>
  <c r="J52"/>
  <c r="J51"/>
  <c r="J50"/>
  <c r="J49"/>
  <c r="J48"/>
  <c r="J47"/>
  <c r="J46"/>
  <c r="M151" i="1" l="1"/>
  <c r="K151"/>
  <c r="J151"/>
  <c r="M150"/>
  <c r="K150"/>
  <c r="J150"/>
  <c r="M149"/>
  <c r="K149"/>
  <c r="J149"/>
  <c r="M148"/>
  <c r="K148"/>
  <c r="J148"/>
  <c r="M147"/>
  <c r="K147"/>
  <c r="J147"/>
  <c r="M146"/>
  <c r="K146"/>
  <c r="J146"/>
  <c r="M145"/>
  <c r="K145"/>
  <c r="J145"/>
  <c r="M144"/>
  <c r="K144"/>
  <c r="J144"/>
  <c r="M143"/>
  <c r="K143"/>
  <c r="J143"/>
  <c r="M142"/>
  <c r="K142"/>
  <c r="J142"/>
  <c r="M141"/>
  <c r="K141"/>
  <c r="J141"/>
  <c r="M140"/>
  <c r="K140"/>
  <c r="J140"/>
  <c r="M139"/>
  <c r="K139"/>
  <c r="J139"/>
  <c r="M138"/>
  <c r="K138"/>
  <c r="J138"/>
  <c r="M137"/>
  <c r="K137"/>
  <c r="J137"/>
  <c r="M136"/>
  <c r="K136"/>
  <c r="J136"/>
  <c r="L139" l="1"/>
  <c r="L143"/>
  <c r="L147"/>
  <c r="L151"/>
  <c r="L138"/>
  <c r="L142"/>
  <c r="L146"/>
  <c r="L150"/>
  <c r="L137"/>
  <c r="L141"/>
  <c r="L145"/>
  <c r="L149"/>
  <c r="L136"/>
  <c r="L140"/>
  <c r="L144"/>
  <c r="L148"/>
  <c r="M52"/>
  <c r="M51"/>
  <c r="M88" i="4" l="1"/>
  <c r="M82"/>
  <c r="K52" i="1" l="1"/>
  <c r="J52"/>
  <c r="K51"/>
  <c r="J51"/>
  <c r="M57" l="1"/>
  <c r="M35"/>
  <c r="K35"/>
  <c r="J35"/>
  <c r="M34"/>
  <c r="K34"/>
  <c r="J34"/>
  <c r="M33"/>
  <c r="K33"/>
  <c r="J33"/>
  <c r="M32"/>
  <c r="K32"/>
  <c r="J32"/>
  <c r="L34" l="1"/>
  <c r="L35"/>
  <c r="L33"/>
  <c r="L32"/>
  <c r="I13" i="34" l="1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1"/>
  <c r="I12"/>
  <c r="I10"/>
  <c r="A124" i="2" l="1"/>
  <c r="A80" i="13" l="1"/>
  <c r="A123" i="2"/>
  <c r="A122"/>
  <c r="A121"/>
  <c r="A120"/>
  <c r="A119"/>
  <c r="A118"/>
  <c r="A117"/>
  <c r="M77" i="1"/>
  <c r="J77" l="1"/>
  <c r="K77"/>
  <c r="L77" l="1"/>
  <c r="K39" l="1"/>
  <c r="J37"/>
  <c r="J40"/>
  <c r="M49" l="1"/>
  <c r="K49"/>
  <c r="J49"/>
  <c r="M48"/>
  <c r="K48"/>
  <c r="J48"/>
  <c r="M47"/>
  <c r="K47"/>
  <c r="J47"/>
  <c r="M46"/>
  <c r="K46"/>
  <c r="J46"/>
  <c r="M45"/>
  <c r="K45"/>
  <c r="J45"/>
  <c r="M44"/>
  <c r="K44"/>
  <c r="J44"/>
  <c r="M43"/>
  <c r="K43"/>
  <c r="J43"/>
  <c r="M42"/>
  <c r="K42"/>
  <c r="J42"/>
  <c r="M41"/>
  <c r="K41"/>
  <c r="J41"/>
  <c r="M40"/>
  <c r="K40"/>
  <c r="M39"/>
  <c r="J39"/>
  <c r="M38"/>
  <c r="K38"/>
  <c r="J38"/>
  <c r="M37"/>
  <c r="K37"/>
  <c r="M36"/>
  <c r="K36"/>
  <c r="J36"/>
  <c r="L42" l="1"/>
  <c r="L46"/>
  <c r="L39"/>
  <c r="L38"/>
  <c r="L43"/>
  <c r="L47"/>
  <c r="L37"/>
  <c r="L41"/>
  <c r="L45"/>
  <c r="L49"/>
  <c r="L36"/>
  <c r="L40"/>
  <c r="L44"/>
  <c r="L48"/>
  <c r="K57" l="1"/>
  <c r="J57"/>
  <c r="L57" l="1"/>
  <c r="J79" i="4" l="1"/>
  <c r="K79"/>
  <c r="M79"/>
  <c r="J80"/>
  <c r="K80"/>
  <c r="M80"/>
  <c r="J81"/>
  <c r="K81"/>
  <c r="M81"/>
  <c r="J82"/>
  <c r="K82"/>
  <c r="J84"/>
  <c r="K84"/>
  <c r="M84"/>
  <c r="J85"/>
  <c r="K85"/>
  <c r="M85"/>
  <c r="J86"/>
  <c r="K86"/>
  <c r="M86"/>
  <c r="J87"/>
  <c r="K87"/>
  <c r="M87"/>
  <c r="J88"/>
  <c r="K88"/>
  <c r="J90"/>
  <c r="K90"/>
  <c r="M90"/>
  <c r="J91"/>
  <c r="K91"/>
  <c r="M91"/>
  <c r="J92"/>
  <c r="K92"/>
  <c r="M92"/>
  <c r="J93"/>
  <c r="K93"/>
  <c r="M93"/>
  <c r="J94"/>
  <c r="K94"/>
  <c r="M94"/>
  <c r="J95"/>
  <c r="K95"/>
  <c r="M95"/>
  <c r="J96"/>
  <c r="K96"/>
  <c r="M96"/>
  <c r="L88" l="1"/>
  <c r="L84"/>
  <c r="L79"/>
  <c r="L96"/>
  <c r="L95"/>
  <c r="L91"/>
  <c r="L86"/>
  <c r="L81"/>
  <c r="L92"/>
  <c r="L87"/>
  <c r="L82"/>
  <c r="L93"/>
  <c r="L94"/>
  <c r="L90"/>
  <c r="L85"/>
  <c r="L80"/>
  <c r="H43" l="1"/>
  <c r="K43" s="1"/>
  <c r="L26" i="22" l="1"/>
  <c r="J44"/>
  <c r="J43"/>
  <c r="J42"/>
  <c r="J41"/>
  <c r="J40"/>
  <c r="J39"/>
  <c r="J38"/>
  <c r="J37"/>
  <c r="L34"/>
  <c r="J34"/>
  <c r="J33"/>
  <c r="J32"/>
  <c r="J31"/>
  <c r="J30"/>
  <c r="J29"/>
  <c r="J28"/>
  <c r="J27"/>
  <c r="J26"/>
  <c r="L23"/>
  <c r="J24"/>
  <c r="J23"/>
  <c r="J22"/>
  <c r="J21"/>
  <c r="J20"/>
  <c r="J19"/>
  <c r="J18"/>
  <c r="J17"/>
  <c r="J16"/>
  <c r="J15"/>
  <c r="M48" i="2" l="1"/>
  <c r="M142" i="4" l="1"/>
  <c r="M143"/>
  <c r="M144"/>
  <c r="M145"/>
  <c r="M146"/>
  <c r="M147"/>
  <c r="M148"/>
  <c r="M149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18"/>
  <c r="M102" l="1"/>
  <c r="M103"/>
  <c r="M104"/>
  <c r="M105"/>
  <c r="M106"/>
  <c r="M107"/>
  <c r="M108"/>
  <c r="M109"/>
  <c r="M110"/>
  <c r="M111"/>
  <c r="M112"/>
  <c r="M113"/>
  <c r="M114"/>
  <c r="M115"/>
  <c r="M116"/>
  <c r="M101"/>
  <c r="M65" i="1" l="1"/>
  <c r="M99" i="4" l="1"/>
  <c r="M98"/>
  <c r="M78"/>
  <c r="L44" i="22"/>
  <c r="L43"/>
  <c r="L42"/>
  <c r="L41"/>
  <c r="L40"/>
  <c r="L39"/>
  <c r="L38"/>
  <c r="L37"/>
  <c r="L35"/>
  <c r="L33"/>
  <c r="L32"/>
  <c r="L31"/>
  <c r="L30"/>
  <c r="L29"/>
  <c r="L28"/>
  <c r="L27"/>
  <c r="L16"/>
  <c r="L17"/>
  <c r="L18"/>
  <c r="L19"/>
  <c r="L20"/>
  <c r="L21"/>
  <c r="L22"/>
  <c r="L15"/>
  <c r="B4" i="34" l="1"/>
  <c r="M16" i="1"/>
  <c r="J82" i="2" l="1"/>
  <c r="K82"/>
  <c r="M82"/>
  <c r="M97"/>
  <c r="K97"/>
  <c r="J97"/>
  <c r="M96"/>
  <c r="K96"/>
  <c r="J96"/>
  <c r="M95"/>
  <c r="K95"/>
  <c r="J95"/>
  <c r="M94"/>
  <c r="K94"/>
  <c r="J94"/>
  <c r="M93"/>
  <c r="K93"/>
  <c r="J93"/>
  <c r="M92"/>
  <c r="K92"/>
  <c r="J92"/>
  <c r="M91"/>
  <c r="K91"/>
  <c r="J91"/>
  <c r="M90"/>
  <c r="K90"/>
  <c r="J90"/>
  <c r="M89"/>
  <c r="K89"/>
  <c r="J89"/>
  <c r="M88"/>
  <c r="K88"/>
  <c r="J88"/>
  <c r="M87"/>
  <c r="K87"/>
  <c r="J87"/>
  <c r="M86"/>
  <c r="K86"/>
  <c r="J86"/>
  <c r="M85"/>
  <c r="K85"/>
  <c r="J85"/>
  <c r="M84"/>
  <c r="K84"/>
  <c r="J84"/>
  <c r="M83"/>
  <c r="K83"/>
  <c r="J83"/>
  <c r="L86" l="1"/>
  <c r="L90"/>
  <c r="L82"/>
  <c r="L94"/>
  <c r="L84"/>
  <c r="L88"/>
  <c r="L92"/>
  <c r="L96"/>
  <c r="L83"/>
  <c r="L87"/>
  <c r="L91"/>
  <c r="L95"/>
  <c r="L85"/>
  <c r="L89"/>
  <c r="L93"/>
  <c r="L97"/>
  <c r="M59" i="1" l="1"/>
  <c r="K59"/>
  <c r="J59"/>
  <c r="L59" l="1"/>
  <c r="M47" i="2"/>
  <c r="K47"/>
  <c r="J47"/>
  <c r="M46"/>
  <c r="K46"/>
  <c r="J46"/>
  <c r="M45"/>
  <c r="K45"/>
  <c r="J45"/>
  <c r="M44"/>
  <c r="K44"/>
  <c r="J44"/>
  <c r="M43"/>
  <c r="K43"/>
  <c r="J43"/>
  <c r="M42"/>
  <c r="K42"/>
  <c r="J42"/>
  <c r="M41"/>
  <c r="K41"/>
  <c r="J41"/>
  <c r="M40"/>
  <c r="K40"/>
  <c r="J40"/>
  <c r="M39"/>
  <c r="K39"/>
  <c r="J39"/>
  <c r="M38"/>
  <c r="K38"/>
  <c r="J38"/>
  <c r="M37"/>
  <c r="K37"/>
  <c r="J37"/>
  <c r="L37" l="1"/>
  <c r="L41"/>
  <c r="L45"/>
  <c r="L39"/>
  <c r="L43"/>
  <c r="L47"/>
  <c r="L38"/>
  <c r="L42"/>
  <c r="L46"/>
  <c r="L40"/>
  <c r="L44"/>
  <c r="M19" l="1"/>
  <c r="K19"/>
  <c r="J19"/>
  <c r="L19" l="1"/>
  <c r="M53" i="4" l="1"/>
  <c r="L53" s="1"/>
  <c r="M54"/>
  <c r="L54" s="1"/>
  <c r="M55"/>
  <c r="L55" s="1"/>
  <c r="M56" l="1"/>
  <c r="M52"/>
  <c r="M51"/>
  <c r="M50"/>
  <c r="M49"/>
  <c r="M48"/>
  <c r="M46"/>
  <c r="M45"/>
  <c r="M44"/>
  <c r="M43"/>
  <c r="M42"/>
  <c r="M40"/>
  <c r="M39"/>
  <c r="M38"/>
  <c r="M37"/>
  <c r="M36"/>
  <c r="M35"/>
  <c r="L35" s="1"/>
  <c r="H36"/>
  <c r="K36" s="1"/>
  <c r="L36" l="1"/>
  <c r="H37"/>
  <c r="K37" s="1"/>
  <c r="H38" l="1"/>
  <c r="K38" s="1"/>
  <c r="L37"/>
  <c r="H39" l="1"/>
  <c r="K39" s="1"/>
  <c r="L38"/>
  <c r="L98"/>
  <c r="J98"/>
  <c r="K98"/>
  <c r="H40" l="1"/>
  <c r="K40" s="1"/>
  <c r="L39"/>
  <c r="L99"/>
  <c r="K99"/>
  <c r="J99"/>
  <c r="L40" l="1"/>
  <c r="L42" l="1"/>
  <c r="M40" i="13"/>
  <c r="H44" i="4" l="1"/>
  <c r="K44" s="1"/>
  <c r="L43"/>
  <c r="J28" i="13"/>
  <c r="M78"/>
  <c r="K78"/>
  <c r="J78"/>
  <c r="M77"/>
  <c r="K77"/>
  <c r="J77"/>
  <c r="M76"/>
  <c r="K76"/>
  <c r="J76"/>
  <c r="M75"/>
  <c r="K75"/>
  <c r="J75"/>
  <c r="M74"/>
  <c r="K74"/>
  <c r="J74"/>
  <c r="M73"/>
  <c r="K73"/>
  <c r="J73"/>
  <c r="M72"/>
  <c r="K72"/>
  <c r="J72"/>
  <c r="M71"/>
  <c r="K71"/>
  <c r="J71"/>
  <c r="M70"/>
  <c r="K70"/>
  <c r="J70"/>
  <c r="M69"/>
  <c r="K69"/>
  <c r="J69"/>
  <c r="M68"/>
  <c r="K68"/>
  <c r="J68"/>
  <c r="M67"/>
  <c r="K67"/>
  <c r="J67"/>
  <c r="M66"/>
  <c r="K66"/>
  <c r="J66"/>
  <c r="M65"/>
  <c r="K65"/>
  <c r="J65"/>
  <c r="M64"/>
  <c r="K64"/>
  <c r="J64"/>
  <c r="M63"/>
  <c r="K63"/>
  <c r="J63"/>
  <c r="M62"/>
  <c r="K62"/>
  <c r="J62"/>
  <c r="M61"/>
  <c r="K61"/>
  <c r="J61"/>
  <c r="M60"/>
  <c r="K60"/>
  <c r="J60"/>
  <c r="M59"/>
  <c r="K59"/>
  <c r="J59"/>
  <c r="M58"/>
  <c r="K58"/>
  <c r="J58"/>
  <c r="M57"/>
  <c r="K57"/>
  <c r="J57"/>
  <c r="M56"/>
  <c r="K56"/>
  <c r="J56"/>
  <c r="M55"/>
  <c r="K55"/>
  <c r="J55"/>
  <c r="M54"/>
  <c r="K54"/>
  <c r="J54"/>
  <c r="M53"/>
  <c r="K53"/>
  <c r="J53"/>
  <c r="M52"/>
  <c r="K52"/>
  <c r="J52"/>
  <c r="M51"/>
  <c r="K51"/>
  <c r="J51"/>
  <c r="M50"/>
  <c r="K50"/>
  <c r="J50"/>
  <c r="M49"/>
  <c r="K49"/>
  <c r="J49"/>
  <c r="M48"/>
  <c r="K48"/>
  <c r="J48"/>
  <c r="M47"/>
  <c r="K47"/>
  <c r="J47"/>
  <c r="M46"/>
  <c r="K46"/>
  <c r="J46"/>
  <c r="M45"/>
  <c r="K45"/>
  <c r="J45"/>
  <c r="M44"/>
  <c r="L44" s="1"/>
  <c r="K44"/>
  <c r="J44"/>
  <c r="M43"/>
  <c r="K43"/>
  <c r="J43"/>
  <c r="M42"/>
  <c r="L42" s="1"/>
  <c r="K42"/>
  <c r="J42"/>
  <c r="M41"/>
  <c r="L41" s="1"/>
  <c r="K41"/>
  <c r="J41"/>
  <c r="L40"/>
  <c r="K40"/>
  <c r="J40"/>
  <c r="M39"/>
  <c r="L39" s="1"/>
  <c r="K39"/>
  <c r="J39"/>
  <c r="M38"/>
  <c r="K38"/>
  <c r="J38"/>
  <c r="M37"/>
  <c r="L37" s="1"/>
  <c r="K37"/>
  <c r="J37"/>
  <c r="M36"/>
  <c r="K36"/>
  <c r="J36"/>
  <c r="M35"/>
  <c r="L35" s="1"/>
  <c r="K35"/>
  <c r="J35"/>
  <c r="M34"/>
  <c r="L34" s="1"/>
  <c r="K34"/>
  <c r="J34"/>
  <c r="M33"/>
  <c r="L33" s="1"/>
  <c r="K33"/>
  <c r="J33"/>
  <c r="M32"/>
  <c r="L32" s="1"/>
  <c r="K32"/>
  <c r="J32"/>
  <c r="M31"/>
  <c r="L31" s="1"/>
  <c r="K31"/>
  <c r="J31"/>
  <c r="M30"/>
  <c r="L30" s="1"/>
  <c r="K30"/>
  <c r="J30"/>
  <c r="M29"/>
  <c r="L29" s="1"/>
  <c r="K29"/>
  <c r="J29"/>
  <c r="M28"/>
  <c r="L28" s="1"/>
  <c r="K28"/>
  <c r="M27"/>
  <c r="K27"/>
  <c r="J27"/>
  <c r="M26"/>
  <c r="K26"/>
  <c r="J26"/>
  <c r="M25"/>
  <c r="K25"/>
  <c r="J25"/>
  <c r="M24"/>
  <c r="K24"/>
  <c r="J24"/>
  <c r="M23"/>
  <c r="K23"/>
  <c r="J23"/>
  <c r="M22"/>
  <c r="K22"/>
  <c r="J22"/>
  <c r="M21"/>
  <c r="K21"/>
  <c r="J21"/>
  <c r="M20"/>
  <c r="K20"/>
  <c r="J20"/>
  <c r="M19"/>
  <c r="K19"/>
  <c r="J19"/>
  <c r="M18"/>
  <c r="K18"/>
  <c r="J18"/>
  <c r="M17"/>
  <c r="K17"/>
  <c r="J17"/>
  <c r="M16"/>
  <c r="K16"/>
  <c r="J16"/>
  <c r="M15"/>
  <c r="K15"/>
  <c r="J15"/>
  <c r="A9"/>
  <c r="A8"/>
  <c r="L36" l="1"/>
  <c r="L38"/>
  <c r="L43"/>
  <c r="H45" i="4"/>
  <c r="K45" s="1"/>
  <c r="L44"/>
  <c r="L62" i="13"/>
  <c r="L70"/>
  <c r="L74"/>
  <c r="L78"/>
  <c r="L64"/>
  <c r="L68"/>
  <c r="L72"/>
  <c r="L76"/>
  <c r="L60"/>
  <c r="L63"/>
  <c r="L67"/>
  <c r="L71"/>
  <c r="L75"/>
  <c r="L66"/>
  <c r="L65"/>
  <c r="L69"/>
  <c r="L73"/>
  <c r="L77"/>
  <c r="L21"/>
  <c r="L25"/>
  <c r="L48"/>
  <c r="L52"/>
  <c r="L56"/>
  <c r="L17"/>
  <c r="L45"/>
  <c r="L49"/>
  <c r="L53"/>
  <c r="L57"/>
  <c r="L61"/>
  <c r="L47"/>
  <c r="L51"/>
  <c r="L55"/>
  <c r="L59"/>
  <c r="L46"/>
  <c r="L50"/>
  <c r="L54"/>
  <c r="L58"/>
  <c r="L18"/>
  <c r="L22"/>
  <c r="L26"/>
  <c r="L16"/>
  <c r="L20"/>
  <c r="L24"/>
  <c r="L15"/>
  <c r="L19"/>
  <c r="L23"/>
  <c r="L27"/>
  <c r="H46" i="4" l="1"/>
  <c r="K46" s="1"/>
  <c r="L45"/>
  <c r="M94" i="1"/>
  <c r="K94"/>
  <c r="J94"/>
  <c r="M93"/>
  <c r="K93"/>
  <c r="J93"/>
  <c r="M92"/>
  <c r="K92"/>
  <c r="J92"/>
  <c r="M91"/>
  <c r="K91"/>
  <c r="J91"/>
  <c r="M90"/>
  <c r="K90"/>
  <c r="J90"/>
  <c r="M89"/>
  <c r="K89"/>
  <c r="J89"/>
  <c r="M88"/>
  <c r="K88"/>
  <c r="J88"/>
  <c r="M87"/>
  <c r="K87"/>
  <c r="J87"/>
  <c r="M86"/>
  <c r="K86"/>
  <c r="J86"/>
  <c r="M85"/>
  <c r="K85"/>
  <c r="J85"/>
  <c r="M84"/>
  <c r="K84"/>
  <c r="J84"/>
  <c r="M83"/>
  <c r="K83"/>
  <c r="J83"/>
  <c r="M82"/>
  <c r="K82"/>
  <c r="J82"/>
  <c r="M81"/>
  <c r="K81"/>
  <c r="J81"/>
  <c r="M80"/>
  <c r="K80"/>
  <c r="J80"/>
  <c r="M79"/>
  <c r="K79"/>
  <c r="J79"/>
  <c r="M78"/>
  <c r="K78"/>
  <c r="J78"/>
  <c r="M99" i="2"/>
  <c r="M100"/>
  <c r="M101"/>
  <c r="M102"/>
  <c r="M103"/>
  <c r="M104"/>
  <c r="M105"/>
  <c r="M106"/>
  <c r="M107"/>
  <c r="M108"/>
  <c r="M109"/>
  <c r="M110"/>
  <c r="M111"/>
  <c r="M112"/>
  <c r="M113"/>
  <c r="M114"/>
  <c r="M98"/>
  <c r="K98"/>
  <c r="J98"/>
  <c r="K114"/>
  <c r="J114"/>
  <c r="K113"/>
  <c r="J113"/>
  <c r="K112"/>
  <c r="J112"/>
  <c r="K111"/>
  <c r="J111"/>
  <c r="K110"/>
  <c r="J110"/>
  <c r="K109"/>
  <c r="J109"/>
  <c r="K108"/>
  <c r="J108"/>
  <c r="K107"/>
  <c r="J107"/>
  <c r="K106"/>
  <c r="J106"/>
  <c r="K105"/>
  <c r="J105"/>
  <c r="K104"/>
  <c r="J104"/>
  <c r="K103"/>
  <c r="J103"/>
  <c r="K102"/>
  <c r="J102"/>
  <c r="K101"/>
  <c r="J101"/>
  <c r="K100"/>
  <c r="J100"/>
  <c r="K99"/>
  <c r="J99"/>
  <c r="M71" i="4"/>
  <c r="M72"/>
  <c r="M73"/>
  <c r="M74"/>
  <c r="M75"/>
  <c r="M76"/>
  <c r="M77"/>
  <c r="K76"/>
  <c r="K77"/>
  <c r="K78"/>
  <c r="J76"/>
  <c r="J77"/>
  <c r="J78"/>
  <c r="J74"/>
  <c r="K74"/>
  <c r="J75"/>
  <c r="K75"/>
  <c r="L149"/>
  <c r="L147"/>
  <c r="L146"/>
  <c r="L145"/>
  <c r="L144"/>
  <c r="L142"/>
  <c r="L141"/>
  <c r="L139"/>
  <c r="L138"/>
  <c r="L137"/>
  <c r="L135"/>
  <c r="L134"/>
  <c r="L119"/>
  <c r="L121"/>
  <c r="L122"/>
  <c r="L123"/>
  <c r="L124"/>
  <c r="L125"/>
  <c r="L126"/>
  <c r="L127"/>
  <c r="L128"/>
  <c r="L129"/>
  <c r="L130"/>
  <c r="L131"/>
  <c r="L133"/>
  <c r="L118"/>
  <c r="L19"/>
  <c r="L20"/>
  <c r="L21"/>
  <c r="M22"/>
  <c r="L22" s="1"/>
  <c r="M23"/>
  <c r="L23" s="1"/>
  <c r="M25"/>
  <c r="L25" s="1"/>
  <c r="M26"/>
  <c r="L26" s="1"/>
  <c r="M27"/>
  <c r="L27" s="1"/>
  <c r="M28"/>
  <c r="L28" s="1"/>
  <c r="M29"/>
  <c r="L29" s="1"/>
  <c r="M30"/>
  <c r="L30" s="1"/>
  <c r="M31"/>
  <c r="L31" s="1"/>
  <c r="M32"/>
  <c r="L32" s="1"/>
  <c r="M33"/>
  <c r="L33" s="1"/>
  <c r="M34"/>
  <c r="L34" s="1"/>
  <c r="M58"/>
  <c r="M59"/>
  <c r="M60"/>
  <c r="M62"/>
  <c r="M63"/>
  <c r="M65"/>
  <c r="M66"/>
  <c r="M67"/>
  <c r="M69"/>
  <c r="M70"/>
  <c r="L52" i="1"/>
  <c r="L51"/>
  <c r="M65" i="2"/>
  <c r="L65" s="1"/>
  <c r="M64"/>
  <c r="L64" s="1"/>
  <c r="M63"/>
  <c r="L63" s="1"/>
  <c r="M62"/>
  <c r="L62" s="1"/>
  <c r="M61"/>
  <c r="L61" s="1"/>
  <c r="M60"/>
  <c r="L60" s="1"/>
  <c r="M59"/>
  <c r="L59" s="1"/>
  <c r="M58"/>
  <c r="L58" s="1"/>
  <c r="M57"/>
  <c r="L57" s="1"/>
  <c r="M56"/>
  <c r="L56" s="1"/>
  <c r="M55"/>
  <c r="L55" s="1"/>
  <c r="M54"/>
  <c r="L54" s="1"/>
  <c r="M53"/>
  <c r="L53" s="1"/>
  <c r="M52"/>
  <c r="L52" s="1"/>
  <c r="M51"/>
  <c r="L51" s="1"/>
  <c r="M50"/>
  <c r="L50" s="1"/>
  <c r="M49"/>
  <c r="L49" s="1"/>
  <c r="L48"/>
  <c r="M20"/>
  <c r="M21"/>
  <c r="M22"/>
  <c r="M23"/>
  <c r="M24"/>
  <c r="M25"/>
  <c r="M26"/>
  <c r="M27"/>
  <c r="M28"/>
  <c r="M29"/>
  <c r="M30"/>
  <c r="M31"/>
  <c r="M32"/>
  <c r="M33"/>
  <c r="M34"/>
  <c r="M35"/>
  <c r="M36"/>
  <c r="M133" i="1"/>
  <c r="M134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96"/>
  <c r="M113"/>
  <c r="M114"/>
  <c r="M112"/>
  <c r="M111"/>
  <c r="M110"/>
  <c r="M109"/>
  <c r="M108"/>
  <c r="M107"/>
  <c r="M106"/>
  <c r="M105"/>
  <c r="M104"/>
  <c r="M103"/>
  <c r="M102"/>
  <c r="M101"/>
  <c r="M100"/>
  <c r="M99"/>
  <c r="M98"/>
  <c r="M97"/>
  <c r="M61"/>
  <c r="M62"/>
  <c r="M63"/>
  <c r="M64"/>
  <c r="M66"/>
  <c r="M67"/>
  <c r="M68"/>
  <c r="M69"/>
  <c r="M70"/>
  <c r="M71"/>
  <c r="M72"/>
  <c r="M73"/>
  <c r="M74"/>
  <c r="M75"/>
  <c r="M76"/>
  <c r="M60"/>
  <c r="M55"/>
  <c r="M54"/>
  <c r="M17"/>
  <c r="M18"/>
  <c r="M19"/>
  <c r="M20"/>
  <c r="M21"/>
  <c r="M22"/>
  <c r="M23"/>
  <c r="M24"/>
  <c r="M25"/>
  <c r="M26"/>
  <c r="M27"/>
  <c r="M28"/>
  <c r="M29"/>
  <c r="M30"/>
  <c r="M31"/>
  <c r="L136" i="4"/>
  <c r="K149"/>
  <c r="J149"/>
  <c r="L148"/>
  <c r="K148"/>
  <c r="J148"/>
  <c r="K147"/>
  <c r="J147"/>
  <c r="K146"/>
  <c r="J146"/>
  <c r="K145"/>
  <c r="J145"/>
  <c r="K144"/>
  <c r="J144"/>
  <c r="L143"/>
  <c r="K143"/>
  <c r="J143"/>
  <c r="K142"/>
  <c r="J142"/>
  <c r="K141"/>
  <c r="J141"/>
  <c r="L140"/>
  <c r="K140"/>
  <c r="J140"/>
  <c r="K139"/>
  <c r="J139"/>
  <c r="K138"/>
  <c r="J138"/>
  <c r="K137"/>
  <c r="J137"/>
  <c r="K136"/>
  <c r="J136"/>
  <c r="K135"/>
  <c r="J135"/>
  <c r="K134"/>
  <c r="J134"/>
  <c r="K55" i="1"/>
  <c r="K54"/>
  <c r="J55"/>
  <c r="J54"/>
  <c r="J49" i="2"/>
  <c r="J50"/>
  <c r="J51"/>
  <c r="J19" i="4"/>
  <c r="K19"/>
  <c r="J20"/>
  <c r="K20"/>
  <c r="J21"/>
  <c r="K21"/>
  <c r="J22"/>
  <c r="K22"/>
  <c r="J23"/>
  <c r="K23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58"/>
  <c r="K58"/>
  <c r="J59"/>
  <c r="K59"/>
  <c r="J60"/>
  <c r="K60"/>
  <c r="J62"/>
  <c r="K62"/>
  <c r="J63"/>
  <c r="K63"/>
  <c r="J65"/>
  <c r="K65"/>
  <c r="J66"/>
  <c r="K66"/>
  <c r="J67"/>
  <c r="K67"/>
  <c r="J69"/>
  <c r="K69"/>
  <c r="J70"/>
  <c r="K70"/>
  <c r="J71"/>
  <c r="K71"/>
  <c r="J72"/>
  <c r="K72"/>
  <c r="J73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8"/>
  <c r="K118"/>
  <c r="J119"/>
  <c r="K119"/>
  <c r="J120"/>
  <c r="K120"/>
  <c r="L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L132"/>
  <c r="J133"/>
  <c r="K133"/>
  <c r="J20" i="2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48"/>
  <c r="K48"/>
  <c r="K49"/>
  <c r="K50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16" i="1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L96" l="1"/>
  <c r="L97"/>
  <c r="L98"/>
  <c r="L85"/>
  <c r="L82"/>
  <c r="L103" i="4"/>
  <c r="L77"/>
  <c r="L73" i="1"/>
  <c r="L69"/>
  <c r="L87"/>
  <c r="L22"/>
  <c r="L60"/>
  <c r="L64"/>
  <c r="L65"/>
  <c r="L27"/>
  <c r="L76"/>
  <c r="L72"/>
  <c r="L68"/>
  <c r="L63"/>
  <c r="L90"/>
  <c r="L75"/>
  <c r="L71"/>
  <c r="L67"/>
  <c r="L62"/>
  <c r="L81"/>
  <c r="L89"/>
  <c r="L93"/>
  <c r="L74"/>
  <c r="L70"/>
  <c r="L66"/>
  <c r="L61"/>
  <c r="L80"/>
  <c r="L84"/>
  <c r="L88"/>
  <c r="L92"/>
  <c r="H48" i="4"/>
  <c r="K48" s="1"/>
  <c r="L46"/>
  <c r="L83" i="1"/>
  <c r="L86"/>
  <c r="L91"/>
  <c r="L94"/>
  <c r="L78"/>
  <c r="L20"/>
  <c r="L59" i="4"/>
  <c r="L102" i="2"/>
  <c r="L106"/>
  <c r="L18" i="1"/>
  <c r="L99" i="2"/>
  <c r="L103"/>
  <c r="L107"/>
  <c r="L111"/>
  <c r="L28"/>
  <c r="L33"/>
  <c r="L108"/>
  <c r="L104"/>
  <c r="L32"/>
  <c r="L35"/>
  <c r="L113"/>
  <c r="L105"/>
  <c r="L36"/>
  <c r="L30"/>
  <c r="L20"/>
  <c r="L109"/>
  <c r="L25"/>
  <c r="L101"/>
  <c r="L22"/>
  <c r="L100"/>
  <c r="L112"/>
  <c r="L29"/>
  <c r="L24"/>
  <c r="L27"/>
  <c r="L23"/>
  <c r="L114"/>
  <c r="L110"/>
  <c r="L101" i="4"/>
  <c r="L109"/>
  <c r="L60"/>
  <c r="L72"/>
  <c r="L76"/>
  <c r="L67"/>
  <c r="L105"/>
  <c r="L71"/>
  <c r="L66"/>
  <c r="L63"/>
  <c r="L70"/>
  <c r="L65"/>
  <c r="L107"/>
  <c r="L74"/>
  <c r="L116"/>
  <c r="L112"/>
  <c r="L108"/>
  <c r="L58"/>
  <c r="L110"/>
  <c r="L106"/>
  <c r="L75"/>
  <c r="L78"/>
  <c r="L114"/>
  <c r="L115"/>
  <c r="L113"/>
  <c r="L111"/>
  <c r="L73"/>
  <c r="L69"/>
  <c r="L102"/>
  <c r="L104"/>
  <c r="L62"/>
  <c r="L113" i="1"/>
  <c r="L103"/>
  <c r="L121"/>
  <c r="L117"/>
  <c r="L114"/>
  <c r="L104"/>
  <c r="L25"/>
  <c r="L31" i="2"/>
  <c r="L34"/>
  <c r="L26"/>
  <c r="L21"/>
  <c r="L98"/>
  <c r="L107" i="1"/>
  <c r="L23"/>
  <c r="L106"/>
  <c r="L105"/>
  <c r="L54"/>
  <c r="L118"/>
  <c r="L30"/>
  <c r="L133"/>
  <c r="L102"/>
  <c r="L16"/>
  <c r="L129"/>
  <c r="L134"/>
  <c r="L130"/>
  <c r="L124"/>
  <c r="L110"/>
  <c r="L101"/>
  <c r="L99"/>
  <c r="L31"/>
  <c r="L127"/>
  <c r="L125"/>
  <c r="L122"/>
  <c r="L120"/>
  <c r="L112"/>
  <c r="L55"/>
  <c r="L26"/>
  <c r="L100"/>
  <c r="L21"/>
  <c r="L17"/>
  <c r="L109"/>
  <c r="L132"/>
  <c r="L128"/>
  <c r="L126"/>
  <c r="L119"/>
  <c r="L116"/>
  <c r="L111"/>
  <c r="L108"/>
  <c r="L29"/>
  <c r="L28"/>
  <c r="L24"/>
  <c r="L79"/>
  <c r="L19"/>
  <c r="L123"/>
  <c r="L131"/>
  <c r="H49" i="4" l="1"/>
  <c r="K49" s="1"/>
  <c r="L48"/>
  <c r="H50" l="1"/>
  <c r="K50" s="1"/>
  <c r="L49"/>
  <c r="H51" l="1"/>
  <c r="K51" s="1"/>
  <c r="L50"/>
  <c r="H52" l="1"/>
  <c r="K52" s="1"/>
  <c r="L51"/>
  <c r="H56" l="1"/>
  <c r="K56" s="1"/>
  <c r="L52"/>
  <c r="H57" l="1"/>
  <c r="L56"/>
  <c r="L57" l="1"/>
  <c r="K57"/>
  <c r="M78" i="2"/>
  <c r="L78" s="1"/>
  <c r="M77"/>
  <c r="L77" s="1"/>
  <c r="M75"/>
  <c r="L75" s="1"/>
  <c r="M67"/>
  <c r="L67" s="1"/>
  <c r="M74"/>
  <c r="L74" s="1"/>
  <c r="M66"/>
  <c r="L66" s="1"/>
  <c r="M69"/>
  <c r="L69" s="1"/>
  <c r="M71"/>
  <c r="L71" s="1"/>
  <c r="M73"/>
  <c r="L73" s="1"/>
  <c r="M79"/>
  <c r="L79" s="1"/>
  <c r="M81"/>
  <c r="L81" s="1"/>
  <c r="M68"/>
  <c r="L68" s="1"/>
  <c r="M70"/>
  <c r="L70" s="1"/>
  <c r="M72"/>
  <c r="L72" s="1"/>
  <c r="M76"/>
  <c r="L76" s="1"/>
  <c r="M80"/>
  <c r="L80" s="1"/>
  <c r="M16" i="49"/>
  <c r="L16" s="1"/>
</calcChain>
</file>

<file path=xl/sharedStrings.xml><?xml version="1.0" encoding="utf-8"?>
<sst xmlns="http://schemas.openxmlformats.org/spreadsheetml/2006/main" count="1937" uniqueCount="577">
  <si>
    <t>Общестроительная изоляция</t>
  </si>
  <si>
    <t>Наименование</t>
  </si>
  <si>
    <t>Размеры</t>
  </si>
  <si>
    <t>Упаковка, штук</t>
  </si>
  <si>
    <t>Упаковка, м2</t>
  </si>
  <si>
    <t>Упаковка, м3</t>
  </si>
  <si>
    <t>Длина</t>
  </si>
  <si>
    <t>Ширина</t>
  </si>
  <si>
    <t>Толщина</t>
  </si>
  <si>
    <r>
      <t>м</t>
    </r>
    <r>
      <rPr>
        <b/>
        <vertAlign val="superscript"/>
        <sz val="8"/>
        <rFont val="Times New Roman"/>
        <family val="1"/>
        <charset val="204"/>
      </rPr>
      <t>2</t>
    </r>
  </si>
  <si>
    <r>
      <t>м</t>
    </r>
    <r>
      <rPr>
        <b/>
        <vertAlign val="superscript"/>
        <sz val="8"/>
        <rFont val="Times New Roman"/>
        <family val="1"/>
        <charset val="204"/>
      </rPr>
      <t>3</t>
    </r>
  </si>
  <si>
    <t>ЛАЙТ БАТТС</t>
  </si>
  <si>
    <t>ВЕНТИ БАТТС</t>
  </si>
  <si>
    <t>КАВИТИ БАТТС</t>
  </si>
  <si>
    <t>ФЛОР БАТТС</t>
  </si>
  <si>
    <t>ФЛОР БАТТС И</t>
  </si>
  <si>
    <t>Важные примечания:</t>
  </si>
  <si>
    <t>Офис продаж:</t>
  </si>
  <si>
    <t>ПЛАСТЕР БАТТС</t>
  </si>
  <si>
    <t>Изоляция в составе железобетонных и сендвич панелей</t>
  </si>
  <si>
    <t>Средний слой в металлических "сэндвич" панелях</t>
  </si>
  <si>
    <t>ВЕНТИ БАТТС Д</t>
  </si>
  <si>
    <t>2. Счет является действительным к оплате в течение 3-х банковских дней.</t>
  </si>
  <si>
    <t>1. Цены даны в рублях с учетом НДС.</t>
  </si>
  <si>
    <t>Изоляция кровель</t>
  </si>
  <si>
    <t>АКУСТИК БАТТС</t>
  </si>
  <si>
    <t>Звукоизоляция перегородок, облицовок, перекрытий и потолков</t>
  </si>
  <si>
    <t>Средний слой в слоистых кладках</t>
  </si>
  <si>
    <t>Тепло- и звукоизоляция полов с эксплуатационной нагрузкой от 3 кПа до 5 кПа</t>
  </si>
  <si>
    <t>Теплоизоляция штукатурных фасадов</t>
  </si>
  <si>
    <t>Теплоизоляция фасадов с оштукатуриванием по стальной армирующей сетке</t>
  </si>
  <si>
    <t>Теплоизоляция штукатурных фасадов, применяется при утеплении участков балконов, лоджий, стен, имеющих криволинейную или "ломаную" поверхность (эркеры, пилястры и т.п.)</t>
  </si>
  <si>
    <t>Средний слой в железобетонных панелях</t>
  </si>
  <si>
    <t>Кровельный.</t>
  </si>
  <si>
    <t>Стеновой.</t>
  </si>
  <si>
    <t>СЭНДВИЧ БАТТС К</t>
  </si>
  <si>
    <t>СЭНДВИЧ БАТТС С</t>
  </si>
  <si>
    <t>105064 Москва</t>
  </si>
  <si>
    <t>ФАСАД ЛАМЕЛЛА</t>
  </si>
  <si>
    <t>РУФ БАТТС Н ЛАМЕЛЛА</t>
  </si>
  <si>
    <t>ВЕНТИ БАТТС Н</t>
  </si>
  <si>
    <t>Теплоизоляция стен с отделкой сайдингом, каркасных стен, мансард, скатных кровель, полов, перекрытий</t>
  </si>
  <si>
    <t>Теплоизоляция в навесных фасадных системах с воздушным зазором</t>
  </si>
  <si>
    <r>
      <t>Цена</t>
    </r>
    <r>
      <rPr>
        <b/>
        <vertAlign val="superscript"/>
        <sz val="11"/>
        <rFont val="Times New Roman"/>
        <family val="1"/>
        <charset val="204"/>
      </rPr>
      <t>1</t>
    </r>
    <r>
      <rPr>
        <b/>
        <sz val="11"/>
        <rFont val="Times New Roman"/>
        <family val="1"/>
        <charset val="204"/>
      </rPr>
      <t xml:space="preserve"> </t>
    </r>
  </si>
  <si>
    <t xml:space="preserve">Теплоизоляция в навесных фасадных системах с воздушным зазором при онослойном выполнении изоляции. Плиты имеют комбинированную структуру и состоят из жесткого верхнего (наружного) и более легкого нижнего (внутреннего) слоев. Верхний (жесткий) слой маркируется. 
</t>
  </si>
  <si>
    <t>Диапазон толщин: 80-250 мм с шагом 10 мм.</t>
  </si>
  <si>
    <t xml:space="preserve">Теплоизоляция в навесных фасадных системах с воздушным зазором при однослойном выполнении изоляции и верхний (наружный) слой при выполнении изоляции в два слоя. </t>
  </si>
  <si>
    <t>Диапазон толщин: 25-200 мм с шагом 10 мм.</t>
  </si>
  <si>
    <t xml:space="preserve">Диапазон толщин: 70-250 мм с шагом 10 мм.  </t>
  </si>
  <si>
    <r>
      <t xml:space="preserve">Плиты имеют комбинированную структуру и состоят из жесткого верхнего (наружного) и более легкого нижнего (внутреннего) слоев.
Верхний (жесткий) слой маркируется.
</t>
    </r>
    <r>
      <rPr>
        <b/>
        <sz val="10"/>
        <rFont val="Times New Roman"/>
        <family val="1"/>
        <charset val="204"/>
      </rPr>
      <t xml:space="preserve">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         </t>
    </r>
  </si>
  <si>
    <t>Диапазон толщин: 50-200 мм с шагом 10 мм.</t>
  </si>
  <si>
    <t>3. Заказы на теплоизоляционные материалы поступают в производство с момента поступления денег на расчетный счет производителя.</t>
  </si>
  <si>
    <t>Диапазон толщин: 50-180 мм с шагом 10 мм.</t>
  </si>
  <si>
    <t xml:space="preserve">Ненагружаемые конструкции.
</t>
  </si>
  <si>
    <t>Ненагружаемые конструкции.</t>
  </si>
  <si>
    <t>Диапазон толщин: 50-200 мм с шагом 5 мм.</t>
  </si>
  <si>
    <t>Диапазон толщин: 40-200 мм с шагом 10 мм.</t>
  </si>
  <si>
    <r>
      <t xml:space="preserve">Диапазон толщин: 50-200 мм с шагом 10 мм.   </t>
    </r>
    <r>
      <rPr>
        <b/>
        <sz val="10"/>
        <rFont val="Times New Roman"/>
        <family val="1"/>
        <charset val="204"/>
      </rPr>
      <t xml:space="preserve">                                                   </t>
    </r>
  </si>
  <si>
    <t>Тепло- и звукоизоляция полов с эксплуатационной нагрузкой до 3 кПа</t>
  </si>
  <si>
    <t xml:space="preserve">Теплоизоляция в навесных фасадных системах с воздушным зазором, нижний (внутренний) слой при выполнении изоляции в два слоя.
</t>
  </si>
  <si>
    <t>Теплоизоляция для стен в бане и сауне</t>
  </si>
  <si>
    <t>САУНА БАТТС</t>
  </si>
  <si>
    <t>Теплоизоляция стен в парных, одна сторона плит каширована фольгой</t>
  </si>
  <si>
    <t>СКИДКА</t>
  </si>
  <si>
    <t>м3</t>
  </si>
  <si>
    <t>ВЕНТИ БАТТС ОПТИМА</t>
  </si>
  <si>
    <t xml:space="preserve">Теплоизоляционный слой в фасадных системах с воздушным зазором (изоляция в один слой; верхний слой при двуслойном решении)
</t>
  </si>
  <si>
    <t>Описание</t>
  </si>
  <si>
    <t>Размеры, мм</t>
  </si>
  <si>
    <t xml:space="preserve">Упаковка </t>
  </si>
  <si>
    <t>Цена</t>
  </si>
  <si>
    <t>Диаметр гильзы</t>
  </si>
  <si>
    <t>Диаметр тарельчатого элемента</t>
  </si>
  <si>
    <t>Распорная зона</t>
  </si>
  <si>
    <t>Толшина теплоизоляции</t>
  </si>
  <si>
    <t>шт./упак.</t>
  </si>
  <si>
    <t>руб./шт.</t>
  </si>
  <si>
    <t>Termoclip - Стена 2МН</t>
  </si>
  <si>
    <t xml:space="preserve">Тарельчатый полимерный анкер с забивным металлическим распорным элементом с термоизоляцией. Тарельчатый дюбель имеет рёбра ограничения глубины.
Тарельчатый дюбель Стена 2 выполнен из блок-сополимера на основе высокомолекулярного полиэтилена, обладающего высокими физико-механическими свойствами. Распорный элемент MH выполнен из углеродистой стали со стойким антикоррозионным покрытием и защищен термоизоляционной головкой из ударопрочного полиамида.
</t>
  </si>
  <si>
    <t>Termoclip - Стена 2РН</t>
  </si>
  <si>
    <t>Крепление теплоизоляционных плит в навесных фасадных системах с воздушным зазором</t>
  </si>
  <si>
    <t xml:space="preserve">ПРАЙС-ЛИСТ НА ТЕПЛОИЗОЛЯЦИОННУЮ ПРОДУКЦИЮ </t>
  </si>
  <si>
    <t xml:space="preserve">ПРАЙС-ЛИСТ НА СОПУТСТВУЮЩУЮ ПРОДУКЦИЮ </t>
  </si>
  <si>
    <t>Диапазон толщин: 30-200 мм с шагом 10 мм</t>
  </si>
  <si>
    <t xml:space="preserve">Ед. </t>
  </si>
  <si>
    <t>изм.</t>
  </si>
  <si>
    <t>м2</t>
  </si>
  <si>
    <t>шт</t>
  </si>
  <si>
    <t>1. Цены даны в условных единицах с учетом НДС.</t>
  </si>
  <si>
    <t>БЕТОН ЭЛЕМЕНТ БАТТС</t>
  </si>
  <si>
    <t>Termoclip - Стена 5</t>
  </si>
  <si>
    <r>
      <t>ЛАЙТ БАТТС СКАНДИК</t>
    </r>
    <r>
      <rPr>
        <b/>
        <sz val="10"/>
        <color indexed="10"/>
        <rFont val="Times New Roman"/>
        <family val="1"/>
        <charset val="204"/>
      </rPr>
      <t>*</t>
    </r>
  </si>
  <si>
    <t>Диапазон толщин: 60-130 мм с шагом 10 мм.</t>
  </si>
  <si>
    <t>АКУСТИК БАТТС ПРО</t>
  </si>
  <si>
    <t xml:space="preserve">Тепло-, звукоизоляция и звукопоглащение в конструкциях стен, перегородок, междуэтажных перекрытий, а также в конструкциях звкопоглащающих облицовок. 
</t>
  </si>
  <si>
    <t xml:space="preserve">Применяется в конструкциях звукопоглощающих облицовок и акустических экранов, для снижения шума в общественных , производственных, а также жилых помещениях
</t>
  </si>
  <si>
    <t xml:space="preserve">со склада ЗАО "Минеральная Вата" </t>
  </si>
  <si>
    <t>Упаковка</t>
  </si>
  <si>
    <t xml:space="preserve">Цена  </t>
  </si>
  <si>
    <t>Расход</t>
  </si>
  <si>
    <t>ед.изм./</t>
  </si>
  <si>
    <t xml:space="preserve">ед.изм. в </t>
  </si>
  <si>
    <t xml:space="preserve">на </t>
  </si>
  <si>
    <t>шт в уп</t>
  </si>
  <si>
    <t>системе</t>
  </si>
  <si>
    <r>
      <t>м</t>
    </r>
    <r>
      <rPr>
        <b/>
        <vertAlign val="superscript"/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2</t>
    </r>
  </si>
  <si>
    <t>1,10</t>
  </si>
  <si>
    <r>
      <t>м</t>
    </r>
    <r>
      <rPr>
        <b/>
        <vertAlign val="superscript"/>
        <sz val="10"/>
        <rFont val="Times New Roman"/>
        <family val="1"/>
        <charset val="204"/>
      </rPr>
      <t xml:space="preserve"> </t>
    </r>
    <r>
      <rPr>
        <vertAlign val="superscript"/>
        <sz val="10"/>
        <rFont val="Times New Roman"/>
        <family val="1"/>
        <charset val="204"/>
      </rPr>
      <t>2</t>
    </r>
  </si>
  <si>
    <r>
      <t>м</t>
    </r>
    <r>
      <rPr>
        <b/>
        <sz val="10"/>
        <rFont val="Times New Roman"/>
        <family val="1"/>
        <charset val="204"/>
      </rPr>
      <t xml:space="preserve"> </t>
    </r>
    <r>
      <rPr>
        <vertAlign val="superscript"/>
        <sz val="10"/>
        <rFont val="Times New Roman"/>
        <family val="1"/>
        <charset val="204"/>
      </rPr>
      <t>2</t>
    </r>
  </si>
  <si>
    <t>Пароизоляционная пленка</t>
  </si>
  <si>
    <t>ROCKbarrier</t>
  </si>
  <si>
    <t>Sika-Trocal пленка пароиз. DS-PE (остаток на складе)</t>
  </si>
  <si>
    <r>
      <t>м</t>
    </r>
    <r>
      <rPr>
        <b/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2</t>
    </r>
  </si>
  <si>
    <t>Самосверлящий самонарезающий винт ROCKclip для стального профнастила толщиной 0,75-2,5мм</t>
  </si>
  <si>
    <t>500/ 2500</t>
  </si>
  <si>
    <t>500/ 2000</t>
  </si>
  <si>
    <t>350/ 1400</t>
  </si>
  <si>
    <t>Cамонарезающий винт ROCKclip для бетонного основания (в анкерную гильзу)</t>
  </si>
  <si>
    <t>Забивной анкер</t>
  </si>
  <si>
    <t>500/ 1000</t>
  </si>
  <si>
    <t>Полиамидная анкерная гильза ROCKclip concrete для бетонного основания</t>
  </si>
  <si>
    <t>Рейки</t>
  </si>
  <si>
    <t>Рейка прижимная алюминиевая 3000х27х3,0 мм</t>
  </si>
  <si>
    <t>п.м.</t>
  </si>
  <si>
    <t>Рейка прижимная краевая 3000х32х3,0 мм</t>
  </si>
  <si>
    <t>Рейка прижимная стальная 3000х20х1,2 мм</t>
  </si>
  <si>
    <t xml:space="preserve">Самонарезающий винт ROCKclip крепления прижимной рейки в сэндвич-панель </t>
  </si>
  <si>
    <t>Кровельные воронки с листвоуловителем и обжимным фланцем</t>
  </si>
  <si>
    <t>ROCKclip 090х450 кровельная воронка без нагрев эл-та</t>
  </si>
  <si>
    <t>ROCKclip 110х165 кровельная воронка без нагрев эл-та</t>
  </si>
  <si>
    <t>ROCKclip 110х450 кровельная воронка без нагрев эл-та</t>
  </si>
  <si>
    <t>ROCKclip 090х450 кровельная воронка с нагрев эл-том</t>
  </si>
  <si>
    <t>ROCKclip 110х165 кровельная воронка с нагрев эл-том</t>
  </si>
  <si>
    <t>ROCKclip 110х450 кровельная воронка с нагрев эл-том</t>
  </si>
  <si>
    <t>ROCKmembrane FG (Фатрафол 804) 2,0мм ш=1,2м д=15м гомогенная мембрана</t>
  </si>
  <si>
    <t>Fatrafol 810/V (Мембрана для дорожек) 1,50/650 мм/RAL 7012</t>
  </si>
  <si>
    <t>Жесть с нанесенным ПВХ 2000х1000</t>
  </si>
  <si>
    <t>Гомогенная мембрана для деталей 35170</t>
  </si>
  <si>
    <r>
      <t>м</t>
    </r>
    <r>
      <rPr>
        <b/>
        <vertAlign val="superscript"/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2</t>
    </r>
    <r>
      <rPr>
        <b/>
        <sz val="10"/>
        <rFont val="NTTimes/Cyrillic"/>
      </rPr>
      <t/>
    </r>
  </si>
  <si>
    <t>кор</t>
  </si>
  <si>
    <t>Полиуретановый герметик Tectane 2040 600мл (12шт/кор)</t>
  </si>
  <si>
    <t>ROCKWOOL Т1520 серый - лента соединительная (15мм х 1мм х 30 м) / (18 рул/кор)</t>
  </si>
  <si>
    <t>Дорожка для кровли 1,2мм  ш=1,05м, д=25м</t>
  </si>
  <si>
    <t>Тележка LIFT-n-ROLLER</t>
  </si>
  <si>
    <t>ед.изм.</t>
  </si>
  <si>
    <t>руб./ед.изм.</t>
  </si>
  <si>
    <t>м.кв.</t>
  </si>
  <si>
    <t>Клеи и армирующие шпаклевки</t>
  </si>
  <si>
    <t>Rockglue клей для минеральной ваты</t>
  </si>
  <si>
    <t>кг</t>
  </si>
  <si>
    <t xml:space="preserve">Rockmortar армирующе-клеевой состав </t>
  </si>
  <si>
    <t>Грунтовки</t>
  </si>
  <si>
    <t>л</t>
  </si>
  <si>
    <t>ROCKprimer, белый</t>
  </si>
  <si>
    <t>ROCKprimer, светлый оттенок</t>
  </si>
  <si>
    <t>ROCKprimer, средний оттенок</t>
  </si>
  <si>
    <t>Декоративные штукатурки минеральные</t>
  </si>
  <si>
    <t>ROCKdecor D 2.0</t>
  </si>
  <si>
    <t>ROCKdecor D 3.0</t>
  </si>
  <si>
    <t>ROCKdecor S 1.5</t>
  </si>
  <si>
    <t>ROCKdecor S 2.0</t>
  </si>
  <si>
    <t>ROCKsil, белая</t>
  </si>
  <si>
    <t>ROCKsil, светлые оттенки</t>
  </si>
  <si>
    <t>ROCKsil, средние оттенки</t>
  </si>
  <si>
    <t>ROCKsil, насыщенные оттенки</t>
  </si>
  <si>
    <t>Декоративные штукатурки силиконовые</t>
  </si>
  <si>
    <t>ROCKdecorsil D1.5/ S1.5 /S2.0 /D2.0, белая</t>
  </si>
  <si>
    <t>ROCKdecorsil D1.5/S1.5 /S2.0 /D2.0,  светлые оттенки</t>
  </si>
  <si>
    <t>ROCKdecorsil D1.5/ S1.5 /S2.0 /D2.0, средние оттенки</t>
  </si>
  <si>
    <t>ROCKdecorsil D 1.5/S1.5 /S2.0 /D2.0,  насыщенные оттенки</t>
  </si>
  <si>
    <t>Прижимной диск</t>
  </si>
  <si>
    <t>EJOT VT 90 прижимной диск для крепления Фасад Ламелла</t>
  </si>
  <si>
    <t>Дюбели забивные для бетона, полнотелого кирпича "Termoclip-стена 1МН", зона анкеровки 50мм</t>
  </si>
  <si>
    <t>Дюбели винтовые "Termoclip-стена ISOL МS" для ячеистых бетонов - зона анкеровки 35мм; для пустотелых блоков, бетона - зона анкеровки 35мм</t>
  </si>
  <si>
    <t>Профили цокольные, длина 2,5м/шт</t>
  </si>
  <si>
    <t>Профиль цокольный 30мм алюминиевый</t>
  </si>
  <si>
    <t>м</t>
  </si>
  <si>
    <t>Профиль цокольный 40мм алюминиевый</t>
  </si>
  <si>
    <t>Профиль цокольный 50мм алюминиевый</t>
  </si>
  <si>
    <t>Профиль цокольный 60мм алюминиевый</t>
  </si>
  <si>
    <t>Профиль цокольный 80мм алюминиевый</t>
  </si>
  <si>
    <t>Профиль цокольный 100мм алюминиевый</t>
  </si>
  <si>
    <t>Профиль цокольный 120мм алюминиевый</t>
  </si>
  <si>
    <t>Профиль цокольный 140мм алюминиевый</t>
  </si>
  <si>
    <t>Профиль цокольный 150мм алюминиевый</t>
  </si>
  <si>
    <t>Профиль цокольный 160мм алюминиевый</t>
  </si>
  <si>
    <t>Профиль цокольный 180мм алюминиевый</t>
  </si>
  <si>
    <t>Профиль цокольный 200мм алюминиевый</t>
  </si>
  <si>
    <t>Дюбели анкерные для крепления цокольных профилей</t>
  </si>
  <si>
    <t>Компенсаторы неровности фасада для цокольного профиля</t>
  </si>
  <si>
    <t>Соединители  для цокольного профиля</t>
  </si>
  <si>
    <t>Профиль соединительный, PV 30мм для алюминевого профиля</t>
  </si>
  <si>
    <t>Профили ROCKWOOL  угловые длина 2,5м/шт</t>
  </si>
  <si>
    <t>Профиль ROCKWOOL угловой рулонный с армирующей сеткой (рулон 25м)</t>
  </si>
  <si>
    <t>Профили ROCKWOOL примыкания,  герметики</t>
  </si>
  <si>
    <t>Лента уплотнительная Робибанд ПСУЛ III серый 10/4*9</t>
  </si>
  <si>
    <t>Лента уплотнительная Робибанд ПСУЛ III серый 15/8*5</t>
  </si>
  <si>
    <t xml:space="preserve">Профили ROCKWOOL для отделки рустов </t>
  </si>
  <si>
    <t>Профиль ROCKWOOL рустовочный ПВХ 30х20, длина 2,5м</t>
  </si>
  <si>
    <t>Профиль ROCKWOOL рустовочный ПВХ 50х20, длина 2,5м</t>
  </si>
  <si>
    <t>Профили ROCKWOOL  деформационные</t>
  </si>
  <si>
    <t>Образцы</t>
  </si>
  <si>
    <t>ROCKsil образец краски</t>
  </si>
  <si>
    <r>
      <t>ROCKdecorsil S/D 1,5;2,0мм</t>
    </r>
    <r>
      <rPr>
        <b/>
        <sz val="12"/>
        <rFont val="Times New Roman"/>
        <family val="1"/>
        <charset val="204"/>
      </rPr>
      <t xml:space="preserve"> -</t>
    </r>
    <r>
      <rPr>
        <sz val="12"/>
        <rFont val="Times New Roman"/>
        <family val="1"/>
        <charset val="204"/>
      </rPr>
      <t xml:space="preserve"> образец штукатурки </t>
    </r>
  </si>
  <si>
    <t>3. В прайс-листе дан ориентировочный расход материалов для утепления по системе ROCKROOF</t>
  </si>
  <si>
    <t>ВЕНТИ БАТТС ОПТИМА КС</t>
  </si>
  <si>
    <t xml:space="preserve">Применяется в конструкциях звукопоглощающих облицовок и акустических экранов, для снижения шума в общественных , производственных, а также жилых помещениях.
</t>
  </si>
  <si>
    <t>ВЕНТИ БАТТС Д КС</t>
  </si>
  <si>
    <t>ВЕНТИ БАТТС КС</t>
  </si>
  <si>
    <t>АКУСТИК БАТТС ПРО КС</t>
  </si>
  <si>
    <t>Теплоизоляция в навесных фасадных системах с воздушным зазором при однослойном выполнении изоляции. Плиты имеют комбинированную структуру и состоят из жесткого верхнего (наружного) и более легкого нижнего (внутреннего) слоев. Верхний (жесткий) слой маркируется. Плиты имеют покрытие из черного стеклохолста.</t>
  </si>
  <si>
    <t>Теплоизоляция в навесных фасадных системах с воздушным зазором при однослойном выполнении изоляции и верхний (наружный) слой при выполнении изоляции в два слоя. Плиты имеют покрытие из черного стеклохолста.</t>
  </si>
  <si>
    <t xml:space="preserve">Теплоизоляционный слой в фасадных системах с воздушным зазором (изоляция в один слой; верхний слой при двуслойном решении). Плиты имеют покрытие из черного стеклохолста.
</t>
  </si>
  <si>
    <t>Плиты имеют покрытие из черного стеклохолста</t>
  </si>
  <si>
    <t>Диапазон толщин: 50-70 шаг 10; 75;                                                                  80-200 шаг 10</t>
  </si>
  <si>
    <t>ПРАЙС-ЛИСТ  НА КОМПОНЕНТЫ КРОВЕЛЬНОЙ СИСТЕМЫ ROCKROOF</t>
  </si>
  <si>
    <t>ROCKROOF</t>
  </si>
  <si>
    <t>РОКФАСАД</t>
  </si>
  <si>
    <t>Теплоизоляция для штукатурных фасадов в малоэтажном строительстве</t>
  </si>
  <si>
    <t>Стальной тарельчатый элемент ROCKclip-кровля</t>
  </si>
  <si>
    <t>Аксессуары для ROCKmembrane F</t>
  </si>
  <si>
    <t>ROCKmembrane FG (Фатрафол 804) 1,5мм ш=1,3м д=20м гомогенная мембрана</t>
  </si>
  <si>
    <t xml:space="preserve">Аксессуары для ROCKmembrane 35276 </t>
  </si>
  <si>
    <t>Дополнительные комплектующие</t>
  </si>
  <si>
    <t>* - При заказе мембраны других оттенков ее стоимость необходимо запрашивать отдельно</t>
  </si>
  <si>
    <t xml:space="preserve"> 250/ 1000</t>
  </si>
  <si>
    <t>200/ 800</t>
  </si>
  <si>
    <t>ФАСАД БАТТС ОПТИМА</t>
  </si>
  <si>
    <t xml:space="preserve">ПРАЙС ЛИСТ НА СИСТЕМУ ТЕПЛОИЗОЛЯЦИИ ROCKFACADE </t>
  </si>
  <si>
    <t>руб./м.кв.</t>
  </si>
  <si>
    <t>ROCKsil, интенсивные оттенки</t>
  </si>
  <si>
    <t>Компенсатор неровности фасада 3мм</t>
  </si>
  <si>
    <t>Компенсатор неровности фасада 5мм</t>
  </si>
  <si>
    <t>Профиль-капельник ROCKWOOL (с открытым капельником) ПВХ с сеткой (2,5м.пог.)</t>
  </si>
  <si>
    <t>Профиль-капельник ROCKWOOL (с закрытым капельником) ПВХ с сеткой (2,5м.пог.)</t>
  </si>
  <si>
    <t>Профиль ROCKWOOL арочный 25х25 угловой ПВХ с армирующей сеткой 10х15 (2,5м.пог.)</t>
  </si>
  <si>
    <t>Профиль ROCKWOOL угловой рулонный с армирующей сеткой (рулон 50м)</t>
  </si>
  <si>
    <t>Профиль ROCKWOOL деформационный угловой (2,0м.пог.)</t>
  </si>
  <si>
    <t>Профиль ROCKWOOL деформационный плоскостной (2,5м.пог.)</t>
  </si>
  <si>
    <t>Диапазон толщин: 50-250 мм с шагом 10 мм.</t>
  </si>
  <si>
    <t>Кровельный тарельчатый элемент ROCKclip Тип 1</t>
  </si>
  <si>
    <t xml:space="preserve">Тарельчатый элемент Тип 1- 20 </t>
  </si>
  <si>
    <t>Тарельчатый элемент Тип 1 - 50</t>
  </si>
  <si>
    <t>Тарельчатый элемент Тип 1 - 60</t>
  </si>
  <si>
    <t>Тарельчатый элемент Тип 1 - 80</t>
  </si>
  <si>
    <t>Тарельчатый элемент Тип 1 - 100</t>
  </si>
  <si>
    <t>Тарельчатый элемент Тип 1 - 120</t>
  </si>
  <si>
    <t>Тарельчатый элемент Тип 1 - 130</t>
  </si>
  <si>
    <t>Тарельчатый элемент Тип 1 - 140</t>
  </si>
  <si>
    <t>Тарельчатый элемент Тип 1 - 150</t>
  </si>
  <si>
    <t>Тарельчатый элемент Тип 1 - 170</t>
  </si>
  <si>
    <t>Тарельчатый элемент Тип 1 - 180</t>
  </si>
  <si>
    <t>Тарельчатый элемент Тип 1 - 200</t>
  </si>
  <si>
    <t>Тарельчатый элемент Тип 1 - 220</t>
  </si>
  <si>
    <t>Тарельчатый элемент Тип 1 - 240</t>
  </si>
  <si>
    <t>Кровельный тарельчатый элемент ROCKclip Тип 3 (под Винт 6,3)</t>
  </si>
  <si>
    <t xml:space="preserve">Тарельчатый элемент Тип 3- 20 </t>
  </si>
  <si>
    <t>Тарельчатый элемент Тип 3 - 50</t>
  </si>
  <si>
    <t>Тарельчатый элемент Тип 3 - 60</t>
  </si>
  <si>
    <t>Тарельчатый элемент Тип 3 - 80</t>
  </si>
  <si>
    <t>Тарельчатый элемент Тип 3 - 100</t>
  </si>
  <si>
    <t>Тарельчатый элемент Тип 3 - 120</t>
  </si>
  <si>
    <t>Тарельчатый элемент Тип 3 - 130</t>
  </si>
  <si>
    <t>Тарельчатый элемент Тип 3 - 140</t>
  </si>
  <si>
    <t>Тарельчатый элемент Тип 3 - 150</t>
  </si>
  <si>
    <t>Тарельчатый элемент Тип 3 - 170</t>
  </si>
  <si>
    <t>Тарельчатый элемент Тип 3 - 180</t>
  </si>
  <si>
    <t>Тарельчатый элемент Тип 3 - 200</t>
  </si>
  <si>
    <t>Кровельный тарельчатый элемент ROCKclip Тип 5 (с увеличенной площадью держателя)</t>
  </si>
  <si>
    <t>Тарельчатый элемент Тип 5 - 50</t>
  </si>
  <si>
    <t>Тарельчатый элемент Тип 5 - 80</t>
  </si>
  <si>
    <t>Тарельчатый элемент Тип 5 - 100</t>
  </si>
  <si>
    <t>Тарельчатый элемент Тип 5 - 120</t>
  </si>
  <si>
    <t>Тарельчатый элемент Тип 5 - 140</t>
  </si>
  <si>
    <t>Тарельчатый элемент Тип 5 - 150</t>
  </si>
  <si>
    <t>Тарельчатый элемент Тип 5 - 180</t>
  </si>
  <si>
    <t>Винт самонарезающий 4,8/60</t>
  </si>
  <si>
    <t>Винт самонарезающий 4,8/70</t>
  </si>
  <si>
    <t>Винт самонарезающий 4,8/80</t>
  </si>
  <si>
    <t>Винт самонарезающий 4,8/100</t>
  </si>
  <si>
    <t>Винт самонарезающий 4,8/120</t>
  </si>
  <si>
    <t>Винт самонарезающий 4,8/160</t>
  </si>
  <si>
    <t>Винт самонарезающий 4,8/200</t>
  </si>
  <si>
    <t>Винт бетон 4,8/50</t>
  </si>
  <si>
    <t>Винт бетон 4,8/70</t>
  </si>
  <si>
    <t>Винт бетон 4,8/80</t>
  </si>
  <si>
    <t>Винт бетон 4,8/100</t>
  </si>
  <si>
    <t>Винт бетон 4,8/120</t>
  </si>
  <si>
    <t>Винт бетон 4,8/160</t>
  </si>
  <si>
    <t>Cамонарезающий винт ROCKclip для бетонного основания (без анкерной гильзы)</t>
  </si>
  <si>
    <t>Винт бетон 6,3/70</t>
  </si>
  <si>
    <t>Винт бетон 6,3/80</t>
  </si>
  <si>
    <t>Винт бетон 6,3/90</t>
  </si>
  <si>
    <t>Винт бетон 6,8/110</t>
  </si>
  <si>
    <t>Забивной анкер CN 5,0 x 65</t>
  </si>
  <si>
    <t>Забивной анкер CN 5,0 x 75</t>
  </si>
  <si>
    <t>Забивной анкер CN 5,0 x 85</t>
  </si>
  <si>
    <t>Анкерная гильза 45</t>
  </si>
  <si>
    <t>Анкерная гильза 60</t>
  </si>
  <si>
    <t>Винт 5,5x35</t>
  </si>
  <si>
    <t>Винт 5,5x45</t>
  </si>
  <si>
    <t>Тарельчатый элемент Тип 1/С</t>
  </si>
  <si>
    <t>Тарельчатый элемент Тип 2/СV</t>
  </si>
  <si>
    <t>Паропроницаемые мембраны и пароизоляция</t>
  </si>
  <si>
    <t>Размер упаковки, м</t>
  </si>
  <si>
    <t>Высота</t>
  </si>
  <si>
    <t>Мембрана</t>
  </si>
  <si>
    <t>«ROCKWOOL® для стен»</t>
  </si>
  <si>
    <t xml:space="preserve">«ROCKWOOL® для кровель» </t>
  </si>
  <si>
    <t>«ROCKWOOL® для стен с огнезащитными добавками»</t>
  </si>
  <si>
    <t xml:space="preserve">Пароизоляция </t>
  </si>
  <si>
    <t xml:space="preserve">Пароизоляция ROCKWOOL® для кровель, стен, потолка </t>
  </si>
  <si>
    <t>Лента алюминевая</t>
  </si>
  <si>
    <t>Алюминиевая клейкая лента ROCKWOOL</t>
  </si>
  <si>
    <t>ролик</t>
  </si>
  <si>
    <t>ул. Земляной Вал, д.9</t>
  </si>
  <si>
    <t>РУФ БАТТС Д СТАНДАРТ</t>
  </si>
  <si>
    <t>Кровельная теплоизоляция  верхнего слоя</t>
  </si>
  <si>
    <t>Кровельная теплоизоляция нижнего слоя</t>
  </si>
  <si>
    <t>Специальные продукты</t>
  </si>
  <si>
    <t>BONDROCK</t>
  </si>
  <si>
    <t>ПРАЙС-ЛИСТ НА СИСТЕМУ РУФУКЛОН</t>
  </si>
  <si>
    <t xml:space="preserve"> РУФУКЛОН</t>
  </si>
  <si>
    <r>
      <t xml:space="preserve">Толщина </t>
    </r>
    <r>
      <rPr>
        <b/>
        <sz val="10"/>
        <rFont val="Times New Roman"/>
        <family val="1"/>
        <charset val="204"/>
      </rPr>
      <t>a</t>
    </r>
  </si>
  <si>
    <r>
      <t xml:space="preserve">Толщина </t>
    </r>
    <r>
      <rPr>
        <b/>
        <sz val="10"/>
        <rFont val="Times New Roman"/>
        <family val="1"/>
        <charset val="204"/>
      </rPr>
      <t>с</t>
    </r>
  </si>
  <si>
    <r>
      <t xml:space="preserve">Толщина </t>
    </r>
    <r>
      <rPr>
        <b/>
        <sz val="10"/>
        <rFont val="Times New Roman"/>
        <family val="1"/>
        <charset val="204"/>
      </rPr>
      <t>d</t>
    </r>
  </si>
  <si>
    <t>за пачку</t>
  </si>
  <si>
    <t>за штуку</t>
  </si>
  <si>
    <t>Гидроизоляционная ПВХ мембрана "ROCKmembrane OPTIMA" ("ROCKmembrane F"), стандартного оттенка - серый*, производство Чехия</t>
  </si>
  <si>
    <t>ROCKmembrane OPTIMA / ROCKmembrane F (Фатрафол 810) 1,2мм ш=2,05 м д=20м</t>
  </si>
  <si>
    <t>ROCKmembrane OPTIMA / ROCKmembrane F (Фатрафол 810) 1,5мм ш=2,05 д=16м</t>
  </si>
  <si>
    <t>Гидроизоляционная ПВХ мембрана "ROCKmembrane EXTRA" ("ROCKmembrane 35276"), стандартного оттенка - серый*, производство Испания</t>
  </si>
  <si>
    <t>ROCKmembrane EXTRA / ROCKmembrane 35276 1,2мм ш=2,1м; д=20м</t>
  </si>
  <si>
    <t>ROCKmembrane EXTRA / ROCKmembrane 35276 1,5мм ш=2,1м; д=15м</t>
  </si>
  <si>
    <t>ROCKmembrane OPTIMA K / ROCKmembrane 807 1,9мм (1,5мм ПВХ) ш=2,05, д=16м</t>
  </si>
  <si>
    <t>ВЕНТИ БАТТС Д ОПТИМА</t>
  </si>
  <si>
    <t>Диапазон толщин: 100-200 мм с шагом 10 мм.</t>
  </si>
  <si>
    <t>ВЕНТИ БАТТС Н ОПТИМА</t>
  </si>
  <si>
    <t>ROCKforce грунтовка пропитывающая</t>
  </si>
  <si>
    <t>Сетка ROCKfiber-Е фасадная (GW545 165гр.100-050)</t>
  </si>
  <si>
    <t>2,5-3,0</t>
  </si>
  <si>
    <t>Анкерный дюбель 8х60 - дюбель для крепления цокольного профиля</t>
  </si>
  <si>
    <t>Профиль ROCKWOOL угловой армирующий (с сеткой 10х15) 2,5м.пог.</t>
  </si>
  <si>
    <t>Профиль ROCKWOOL примыкающий самоклеющийся (с сеткой) 9мм (2,4м.пог.)</t>
  </si>
  <si>
    <t>Профиль ROCKWOOL универсальный, под подоконный (2,0м.пог.)</t>
  </si>
  <si>
    <t>Профиль ROCKWOOL рустовочный ПВХ 20х20, длина 2,5м</t>
  </si>
  <si>
    <t>Профиль ROCKWOOL деформационный плоскостной (2,0м.пог.)</t>
  </si>
  <si>
    <t>Профиль ROCKWOOL деформационный угловой (2,5м.пог.)</t>
  </si>
  <si>
    <t>5. Стоимость м.кв. штукатурок ROCKdecorsil рассчитана с учетом среднего расхода - 2,8кг./м.кв.</t>
  </si>
  <si>
    <t>Краски силиконовые</t>
  </si>
  <si>
    <t>Забивной тарельчатый полимерный анкер без распорного элемента. Тарельчатый анкер изготовлен из сополимера пропилена и этилена.</t>
  </si>
  <si>
    <t># SAP</t>
  </si>
  <si>
    <t>Диапазон толщин: 50-200 мм.</t>
  </si>
  <si>
    <t>Гидро - пароизоляция ROCKWOOL®</t>
  </si>
  <si>
    <t>Тарельчатый элемент Тип 1 - 260</t>
  </si>
  <si>
    <t>Дефлектор тип Д75</t>
  </si>
  <si>
    <t>Дефлектор тип Д160</t>
  </si>
  <si>
    <t>Диапазон толщин: 80-200 мм с шагом 10 мм.</t>
  </si>
  <si>
    <t>Диапазон толщин: 40-200 мм с шагом 10 мм</t>
  </si>
  <si>
    <t>Дорожка серая ПВХ Walkway Puzzle  0,6 x 0,6м</t>
  </si>
  <si>
    <t>** - Поставки временно приостановлены</t>
  </si>
  <si>
    <t>Рейка стальная Тип 1 3000х31х1,5мм</t>
  </si>
  <si>
    <t>Рейка стальная Тип 2 3000х31х1,5мм</t>
  </si>
  <si>
    <t>Лента уплотнительная самоклеящаяся</t>
  </si>
  <si>
    <t>Уплотнительная лента ROCKWOOL</t>
  </si>
  <si>
    <t>тел.    +7 495 995 77 55</t>
  </si>
  <si>
    <t>факс   +7 495 995 77 75</t>
  </si>
  <si>
    <t>Диапазон толщин: 50-70 шаг 10;75; 
80-200 шаг 10</t>
  </si>
  <si>
    <t>1000/ 4000</t>
  </si>
  <si>
    <t>117036 ?</t>
  </si>
  <si>
    <t>ФАСАД БАТТС Д ОПТИМА</t>
  </si>
  <si>
    <t xml:space="preserve">Уклон А ЭКСТРА </t>
  </si>
  <si>
    <t xml:space="preserve">Уклон B ЭКСТРА </t>
  </si>
  <si>
    <t xml:space="preserve">Уклон C ЭКСТРА </t>
  </si>
  <si>
    <t xml:space="preserve">Уклон D ЭКСТРА </t>
  </si>
  <si>
    <t xml:space="preserve">Уклон А ОПТИМА </t>
  </si>
  <si>
    <t xml:space="preserve">Уклон B ОПТИМА </t>
  </si>
  <si>
    <t xml:space="preserve">Уклон C ОПТИМА </t>
  </si>
  <si>
    <t xml:space="preserve">Уклон D ОПТИМА </t>
  </si>
  <si>
    <t>Контруклон ЭКСТРА 200</t>
  </si>
  <si>
    <t>Контруклон ЭКСТРА 300</t>
  </si>
  <si>
    <t>Контруклон ОПТИМА 200</t>
  </si>
  <si>
    <t>Контруклон ОПТИМА 300</t>
  </si>
  <si>
    <t>Контруклон ОПТИМА 600</t>
  </si>
  <si>
    <t>Угол ЭКСТРА 200</t>
  </si>
  <si>
    <t>Угол ЭКСТРА 300</t>
  </si>
  <si>
    <t>Угол ОПТИМА 200</t>
  </si>
  <si>
    <t>Угол ОПТИМА 300</t>
  </si>
  <si>
    <t>Угол ОПТИМА 600</t>
  </si>
  <si>
    <t>Элемент А</t>
  </si>
  <si>
    <t>Элемент B</t>
  </si>
  <si>
    <t>Добор ЭКСТРА 20</t>
  </si>
  <si>
    <t>Добор ЭКСТРА 40</t>
  </si>
  <si>
    <t>Добор ЭКСТРА 60</t>
  </si>
  <si>
    <t>Добор ОПТИМА 20</t>
  </si>
  <si>
    <t>Добор ОПТИМА 40</t>
  </si>
  <si>
    <t>Добор ОПТИМА 60</t>
  </si>
  <si>
    <t>Прочие элементы</t>
  </si>
  <si>
    <t>РУФ БАТТС В ОПТИМА (галтель)</t>
  </si>
  <si>
    <t>РУФ БАТТС В ОПТИМА
(Парапетный уклон)</t>
  </si>
  <si>
    <t>60742/40139/40173/40176</t>
  </si>
  <si>
    <t>76451/76446/76477/76448</t>
  </si>
  <si>
    <t>76526/76516/76520/76522</t>
  </si>
  <si>
    <t>76527/76518/76521/76524</t>
  </si>
  <si>
    <t>Дюбель фасадный "Termoclip-стена 1МН" 100 для толщины утеплителя до 40мм</t>
  </si>
  <si>
    <t>Дюбель фасадный "Termoclip-стена 1МН" 120 для толщины утеплителя до 60мм</t>
  </si>
  <si>
    <t>Дюбель фасадный "Termoclip-стена 1МН" 140 для толщины утеплителя до 80мм</t>
  </si>
  <si>
    <t>Дюбель фасадный "Termoclip-стена 1МН" 160 для толщины утеплителя до 100мм</t>
  </si>
  <si>
    <t>Дюбель фасадный "Termoclip-стена 1МН" 180 для толщины утеплителя до 120мм</t>
  </si>
  <si>
    <t>Дюбель фасадный "Termoclip-стена 1МН" 200 для толщины утеплителя до 140мм</t>
  </si>
  <si>
    <t>Дюбель фасадный "Termoclip-стена 1МН" 220 для толщины утеплителя до 160мм</t>
  </si>
  <si>
    <t>Дюбель фасадный "Termoclip-стена 1МН" 240 для толщины утеплителя до 180мм</t>
  </si>
  <si>
    <t>Дюбель фасадный "Termoclip-стена 1МН" 260 для толщины утеплителя до 200мм</t>
  </si>
  <si>
    <t>Дюбель фасадный "Termoclip-стена 1МН" 300 для толщины утеплителя до 240мм</t>
  </si>
  <si>
    <t>Дюбель фасадный "Termoclip-стена ISOL MS" 120 для толщины утеплителя до 70мм</t>
  </si>
  <si>
    <t>Дюбель фасадный "Termoclip-стена ISOL MS" 140 для толщины утеплителя до 90мм</t>
  </si>
  <si>
    <t>Дюбель фасадный "Termoclip-стена ISOL MS" 160 для толщины утеплителя до 110мм</t>
  </si>
  <si>
    <t>Дюбель фасадный "Termoclip-стена ISOL MS" 180 для толщины утеплителя до 130мм</t>
  </si>
  <si>
    <t>Дюбель фасадный "Termoclip-стена ISOL MS" 200 для толщины утеплителя до 150мм</t>
  </si>
  <si>
    <t>Дюбель фасадный "Termoclip-стена  ISOL MS" 220 для толщины утеплителя до 170мм</t>
  </si>
  <si>
    <t>Дюбель фасадный "Termoclip-стена ISOL MS" 240 для толщины утеплителя до 190мм</t>
  </si>
  <si>
    <t>Дюбель фасадный "Termoclip-стена ISOL MS" 260 для толщины утеплителя до 210мм</t>
  </si>
  <si>
    <t>Дюбель фасадный "Termoclip-стена ISOL MS" 280 для толщины утеплителя до 230мм</t>
  </si>
  <si>
    <t>190098 / 166439</t>
  </si>
  <si>
    <t>Теплоизоляция плоских поверхностей каминов, печей</t>
  </si>
  <si>
    <t>КАМИН БАТТС</t>
  </si>
  <si>
    <t>Теплоизоляция плоских поверхностей каминов, печей, одна сторона плит каширована фольгой</t>
  </si>
  <si>
    <t xml:space="preserve">Rockmortar Optima армирующе-клеевой состав </t>
  </si>
  <si>
    <t>ROCKforce Optima грунтовка пропитывающая</t>
  </si>
  <si>
    <t>ROCKprimer Optima, белый</t>
  </si>
  <si>
    <t>Rockglue Optima клей для минеральной ваты</t>
  </si>
  <si>
    <t>ROCKdecor Optima S 1.0</t>
  </si>
  <si>
    <t>ROCKdecor Optima D 2.5</t>
  </si>
  <si>
    <t>ROCKdecorsil Optima S 1.0/ S 1.5/ S 2.0/ D 1.5/ D 2.0, белая</t>
  </si>
  <si>
    <t>ЛАЙТ БАТТС
СКАНДИК
(классическая упаковка)</t>
  </si>
  <si>
    <t>Сетка ROCKfiber-B фасадная (Россия)</t>
  </si>
  <si>
    <t>ROCKfiber-S сетка антивандальная (Россия)</t>
  </si>
  <si>
    <t>ROCKfiber décor сетка архитектурная</t>
  </si>
  <si>
    <t>ROCKfiber klinker сетка при отделке клинкером (Россия)</t>
  </si>
  <si>
    <t>Применяется для дополнительной звукоизоляции стен и потолка</t>
  </si>
  <si>
    <t>Акустик УЛЬТРАТОНКИЙ (АКУСТИК БАТТС ПРО)</t>
  </si>
  <si>
    <t>Категория</t>
  </si>
  <si>
    <t>С</t>
  </si>
  <si>
    <t>А</t>
  </si>
  <si>
    <t>В</t>
  </si>
  <si>
    <t>A</t>
  </si>
  <si>
    <t>B</t>
  </si>
  <si>
    <t>C</t>
  </si>
  <si>
    <t>5. Продукция категорий А и В всех типов и размеров полностью указана в прайс-листе.</t>
  </si>
  <si>
    <t>Возможно производство продукции 
по параметрам:  1200x600**, 1200х620** мм.</t>
  </si>
  <si>
    <t>4. * - Действует акция</t>
  </si>
  <si>
    <t>9. Размеры на плиты СЭНДВИЧ БАТТС уточните у торгового представителя</t>
  </si>
  <si>
    <t>10. Цены указаны для стандартной упаковки плит</t>
  </si>
  <si>
    <t>8. ** - Продукция категории С, если иное не указано дополнительно.</t>
  </si>
  <si>
    <t>Возможно производство продукции по параметрам:  1200x1000**, 1200х1200** мм.</t>
  </si>
  <si>
    <t>Возможно производство продукции по параметрам:  1200x1000** мм.</t>
  </si>
  <si>
    <t>Возможно производство продукции по параметрам:  1200x1000** мм</t>
  </si>
  <si>
    <t>Возможно производство продукции по параметрам 1200x1000** мм.</t>
  </si>
  <si>
    <t xml:space="preserve">Возможно производство продукции по параметрам:  1000x600**, 1200x500**, 1200x600**мм.   </t>
  </si>
  <si>
    <t>Для толщин 210-250 мм возможно производство по парметрам 1200x500**мм.</t>
  </si>
  <si>
    <t>Возможно производство продукции по параметрам 1200x500**, 1200х600**мм.</t>
  </si>
  <si>
    <t>Возможно производство продукции по параметрам 1200x1000**мм.</t>
  </si>
  <si>
    <t>Параметры продукции:  1000x600мм.</t>
  </si>
  <si>
    <t>Гидроизоляционная ПВХ мембрана "ROCKmembrane STANDARD", стандартного оттенка - серый, производство Россия</t>
  </si>
  <si>
    <t>ROCKmembrane STANDARD 1,2мм ш=2,0 м д=20м</t>
  </si>
  <si>
    <t>м 2</t>
  </si>
  <si>
    <t>ROCKmembrane STANDARD 1,5мм ш=2,0м; д=15м</t>
  </si>
  <si>
    <t>4. Сроки поставки и объём минимального заказа согласуются дополнительно с линейным специалистом.</t>
  </si>
  <si>
    <t>3. Сроки поставки и объём минимального заказа согласуются дополнительно с линейным специалистом.</t>
  </si>
  <si>
    <t>Тарельчатый полимерный анкер с забивным полимерным распорным элементом. Тарельчатый дюбель имеет рёбра ограничения глубины.
Тарельчатый дюбель Стена 2 выполнен из блок-сополимера на основе высокомолекулярного полиэтилена, обладающего высокими физико-механическими свойствами. Распорный элемент PH выполнен из ударопрочного стеклонаполненного полиамида.</t>
  </si>
  <si>
    <t>6. Сроки поставки и объём минимального заказа согласуются дополнительно с линейным специалистом.</t>
  </si>
  <si>
    <t>Теплоизоляция трехслойных стен, выполненных полностью или частично из мелкоштучных материалов, стен с отделкой сайдингом, каркасных стен, мансард, скатных кровель, полов, перекрытий</t>
  </si>
  <si>
    <t>ЛАЙТ БАТТС ЭКСТРА</t>
  </si>
  <si>
    <t>Средний слой в слоистых кладках, ненагружаемые конструкции.</t>
  </si>
  <si>
    <t>ФАСАД БАТТС ЭКСТРА</t>
  </si>
  <si>
    <t>ФАСАД БАТТС Д ЭКСТРА</t>
  </si>
  <si>
    <t xml:space="preserve">Диапазон толщин: 80-250 мм с шагом 10 мм.  </t>
  </si>
  <si>
    <t>ROCKmembrane STANDARD G 1,5мм ш=2,0м; д=15м</t>
  </si>
  <si>
    <t>6. Минимальный заказ на продукцию категории А отсутствует, на категорию В составляет 6 тонн, на категорию С - 9 тонн.</t>
  </si>
  <si>
    <t>7. Заказ продукции на паллетах и сроки поставки продукции согласуются дополнительно с линейным специалистом.</t>
  </si>
  <si>
    <t>Изоляция для систем фасадных теплоизоляционных композиционных с наружными штукатурными слоями</t>
  </si>
  <si>
    <r>
      <rPr>
        <sz val="12"/>
        <color rgb="FFFF0000"/>
        <rFont val="Times New Roman"/>
        <family val="1"/>
        <charset val="204"/>
      </rPr>
      <t>Внимание:</t>
    </r>
    <r>
      <rPr>
        <sz val="12"/>
        <rFont val="Times New Roman"/>
        <family val="1"/>
        <charset val="204"/>
      </rPr>
      <t xml:space="preserve"> Компания ООО "РОКВУЛ" являясь разработчиком и системадержателем фасадной системы с тонким штукатурным слоем ROCKFACADE, гарантийные обязательства распространяются исключительно при использовании материалов вошедших в состав системы ROCKFACADE (внесенных в данный Прайс-лист) и соблюдении технологии монтажа фасадной системы ROCKFACADE. При замене, частичном использование материалов других производителей - гарантия на фасадную систему ROCKFACADE не распространяется.</t>
    </r>
  </si>
  <si>
    <t>Изоляция для навесных фасадных систем с воздушным зазором</t>
  </si>
  <si>
    <t>Normoclip NF 1MH 8/60</t>
  </si>
  <si>
    <t xml:space="preserve">Тарельчатый полимерный анкер с забивным металлическим распорным элементом с крышкой. 
</t>
  </si>
  <si>
    <t>Полиуретановый герметик Tytan Industry PU 40 серый 600 мл (12шт/кор)</t>
  </si>
  <si>
    <t xml:space="preserve">Возможно производство продукции по параметрам: 1200x500**, 1000x600**мм.   </t>
  </si>
  <si>
    <t xml:space="preserve">Армирующая сетка </t>
  </si>
  <si>
    <t xml:space="preserve">     Краски силиконовые Optima</t>
  </si>
  <si>
    <t>ROCKsil Optima, белая</t>
  </si>
  <si>
    <t>ROCKsil Optima, светлые оттенки</t>
  </si>
  <si>
    <t>ROCKsil Optima, средние оттенки</t>
  </si>
  <si>
    <t xml:space="preserve">  10,0*</t>
  </si>
  <si>
    <t>ROCKsil Optima, насыщенные оттенки</t>
  </si>
  <si>
    <t xml:space="preserve">  9,4*</t>
  </si>
  <si>
    <t>ROCKsil Optima, интенсивные оттенки</t>
  </si>
  <si>
    <t xml:space="preserve"> 9,4*</t>
  </si>
  <si>
    <t>9,0*</t>
  </si>
  <si>
    <t>3. * - объем может отличаться в зависимости от цвета и количества колера</t>
  </si>
  <si>
    <t>4. Расход краски ROCKsil указан с учетом нанесения в два слоя.</t>
  </si>
  <si>
    <t>ЛАЙТ БАТТС СКАНДИК</t>
  </si>
  <si>
    <t>ЛАЙТ БАТТС СКАНДИК (классическая упаковка)</t>
  </si>
  <si>
    <t>РУФ БАТТС Д ЭКСТРА</t>
  </si>
  <si>
    <t>РУФ БАТТС Д ОПТИМА</t>
  </si>
  <si>
    <t>РУФ БАТТС В ЭКСТРА</t>
  </si>
  <si>
    <t>РУФ БАТТС В ОПТИМА</t>
  </si>
  <si>
    <t>РУФ БАТТС Н ЭКСТРА</t>
  </si>
  <si>
    <t>РУФ БАТТС Н ОПТИМА</t>
  </si>
  <si>
    <t>РУФ БАТТС СТЯЖКА</t>
  </si>
  <si>
    <t>БОНДРОК</t>
  </si>
  <si>
    <t>«ROCKWOOL® для кровель»</t>
  </si>
  <si>
    <t>Пароизоляция ROCKWOOL® для кровель, стен, потолка (ширина 0,12)</t>
  </si>
  <si>
    <t>Пароизоляция ROCKWOOL® для кровель, стен, потолка (ширина 0,08)</t>
  </si>
  <si>
    <t>Гидроизоляционная ПВХ мембрана "ROCKmembrane OPTIMA" и аксессуары к ней, стандартного оттенка, производство Чехия</t>
  </si>
  <si>
    <t>ROCKmembrane OPTIMA  (Фатрафол 810) 1,2мм ш=2,05 м д=20м</t>
  </si>
  <si>
    <t>ROCKmembrane OPTIMA (Фатрафол 810) 1,5мм ш=2,05 д=16м</t>
  </si>
  <si>
    <t>ROCKmembrane OPTIMA D / Fatrafol 810/V (Мембрана для дорожек) 1,50/650 мм/RAL 7012</t>
  </si>
  <si>
    <t>ROCKmembrane OPTIMA K / Fatrafol 807 1,9мм (1,5мм ПВХ) ш=2,05, д=16м</t>
  </si>
  <si>
    <t>Гидроизоляционная ПВХ мембрана "ROCKmembrane EXTRA" ("ROCKmembrane 35276") и аксессуары к ней, стандартного оттенка, производство Испания</t>
  </si>
  <si>
    <t>ROCKmembrane EXTRA G / Гомогенная мембрана для деталей 35x71 1,5мм ш=1,05м; д=20м</t>
  </si>
  <si>
    <t>Гидроизоляционная ПВХ мембрана "ROCKmembrane STANDARD" и аксессуары к ней, стандартного оттенка, производство Россия</t>
  </si>
  <si>
    <t>Самосверлящий самонарезающий сверлоконечный винт ROCKclip для стального профнастила толщиной 0,75-2,5мм</t>
  </si>
  <si>
    <t>Cамонарезающий остроконечный винт ROCKclip для бетонного основания (в анкерную гильзу)</t>
  </si>
  <si>
    <t>Компоненты кровельной системы ROCKROOF</t>
  </si>
  <si>
    <t>Система РУФУКЛОН</t>
  </si>
  <si>
    <t>Компоненты системы РОКФАСАД</t>
  </si>
  <si>
    <t>Армирующая сетка</t>
  </si>
  <si>
    <t>Краски силиконовые Optima</t>
  </si>
  <si>
    <t>К оглавлению</t>
  </si>
  <si>
    <t xml:space="preserve"> от 1 января 2018</t>
  </si>
  <si>
    <t>Основной Уклон ЭКСТРА</t>
  </si>
  <si>
    <t>Основной Уклон ОПТИМА</t>
  </si>
  <si>
    <t>Контруклон ЭКСТРА</t>
  </si>
  <si>
    <t>Контруклон ОПТИМА</t>
  </si>
  <si>
    <t>Контруклон СТАНДАРТ</t>
  </si>
  <si>
    <t>РУФ БАТТС Н ОПТИМА (трапеция)</t>
  </si>
  <si>
    <t xml:space="preserve">РУФ БАТТС Д ЭКСТРА </t>
  </si>
  <si>
    <r>
      <t xml:space="preserve">Диапазон толщин: 60-200 мм с шагом 10 мм.
</t>
    </r>
    <r>
      <rPr>
        <b/>
        <sz val="10"/>
        <rFont val="Times New Roman"/>
        <family val="1"/>
      </rPr>
      <t/>
    </r>
  </si>
  <si>
    <t>Варианты поставки**:</t>
  </si>
  <si>
    <t xml:space="preserve">РУФ БАТТС Д ОПТИМА </t>
  </si>
  <si>
    <t xml:space="preserve">РУФ БАТТС В ЭКСТРА </t>
  </si>
  <si>
    <t xml:space="preserve">РУФ БАТТС В ОПТИМА </t>
  </si>
  <si>
    <t xml:space="preserve">Диапазон толщин: 40-200 мм с шагом 10 мм. </t>
  </si>
  <si>
    <t xml:space="preserve">РУФ БАТТС Н ЭКСТРА </t>
  </si>
  <si>
    <t xml:space="preserve">Диапазон толщин: 40-200 мм с шагом 10 мм.   </t>
  </si>
  <si>
    <t xml:space="preserve">РУФ БАТТС Н ОПТИМА </t>
  </si>
  <si>
    <t xml:space="preserve">РУФ БАТТС СТЯЖКА </t>
  </si>
  <si>
    <t xml:space="preserve">Диапазон толщин: 40-200 мм с шагом 10 мм
</t>
  </si>
  <si>
    <t>ROCKmembrane STANDARD 1,2мм ш=2,08 м д=20,2м</t>
  </si>
  <si>
    <t>ROCKmembrane STANDARD 1,5мм ш=2,08 м; д=15,15м</t>
  </si>
  <si>
    <t>БЕТОН ЭЛЕМЕНТ БАТТС ОПТИМА</t>
  </si>
  <si>
    <t>БЕТОН ЭЛЕМЕНТ БАТТС ЭКСТРА</t>
  </si>
  <si>
    <t>СЭНДВИЧ БАТТС СТАНДАРТ</t>
  </si>
  <si>
    <t>СЭНДВИЧ БАТТС ОПТИМА</t>
  </si>
  <si>
    <t>СЭНДВИЧ БАТТС ЭКСТРА</t>
  </si>
  <si>
    <t>Изоляция для кровель</t>
  </si>
  <si>
    <r>
      <t xml:space="preserve">Кровельная теплоизоляция двойной плотности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(Плиты имеют комбинированную структуру и состоят из жесткого верхнего (наружного) и более легкого нижнего (внутреннего) слоев)</t>
    </r>
  </si>
  <si>
    <t>1. Плиты размером 1000х600 в пачках</t>
  </si>
  <si>
    <t>2. Плиты размером 1200х1000, 2000х1200 на "универсальных" деревянных паллетах 2000х1200</t>
  </si>
  <si>
    <t>3. Плиты размером 2400х1200 на деревянных  "Lift&amp;Roller" паллетах 2400х1200</t>
  </si>
  <si>
    <t>1. Плиты размером 1200х200 в пачках</t>
  </si>
  <si>
    <t>Диапазон толщин: 30, 50-200 мм с шагом 10 мм.</t>
  </si>
  <si>
    <t>Алюминиевая клейкая лента ROCKWOOL для САУНА БАТТС</t>
  </si>
  <si>
    <t>4. Продукция категорий А и В всех типов и размеров полностью указана в прайс-листе.</t>
  </si>
  <si>
    <t>5. Минимальный заказ на продукцию категории А отсутствует, на категорию В составляет 6 тонн, на категорию С - 9 тонн.</t>
  </si>
  <si>
    <t>5. ** - Продукция категории С, если иное не указано дополнительно.</t>
  </si>
  <si>
    <t>6. Цены указаны для стандартной опции поставок (пачки).</t>
  </si>
  <si>
    <t>7. Минимальный заказ на продукцию категории А отсутствует, на категорию В составляет 6 тонн, на категорию С - 9 тонн.</t>
  </si>
  <si>
    <t>8. Подробности по вариантам поставки смотреть в актуальном упаковочном листе.</t>
  </si>
  <si>
    <t>6. Заказ продукции на паллетах и сроки поставки продукции согласуются дополнительно с линейным специалистом.</t>
  </si>
  <si>
    <t>7. ** - Продукция категории С, если иное не указано дополнительно.</t>
  </si>
  <si>
    <t>4. Плиты размером 2000х1200, 2400х1200 на каменноватных "Lift&amp;Roller" паллетах</t>
  </si>
  <si>
    <t>Диапазон толщин 30-50 мм</t>
  </si>
  <si>
    <t xml:space="preserve">со склада ООО "СТРОЙ СК" </t>
  </si>
  <si>
    <t>ПРАЙС-ЛИСТ НА ТЕПЛОИЗОЛЯЦИОННУЮ ПРОДУКЦИЮ РОКВУЛ</t>
  </si>
  <si>
    <t>от 1 января 2018</t>
  </si>
  <si>
    <t xml:space="preserve">ROCKWOOL Russia - ООО "РОКВУЛ" </t>
  </si>
</sst>
</file>

<file path=xl/styles.xml><?xml version="1.0" encoding="utf-8"?>
<styleSheet xmlns="http://schemas.openxmlformats.org/spreadsheetml/2006/main">
  <numFmts count="9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0.000"/>
    <numFmt numFmtId="166" formatCode="0.0"/>
    <numFmt numFmtId="167" formatCode="#,##0.00_р_."/>
    <numFmt numFmtId="168" formatCode="_-* #,##0\ _р_._-;\-* #,##0\ _р_._-;_-* &quot;-&quot;\ _р_._-;_-@_-"/>
    <numFmt numFmtId="169" formatCode="_-* #,##0.00\ _р_._-;\-* #,##0.00\ _р_._-;_-* &quot;-&quot;??\ _р_._-;_-@_-"/>
    <numFmt numFmtId="170" formatCode="0.0%"/>
  </numFmts>
  <fonts count="11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b/>
      <sz val="10"/>
      <name val="Times New Roman"/>
      <family val="1"/>
    </font>
    <font>
      <sz val="10"/>
      <name val="Arial Cyr"/>
      <charset val="204"/>
    </font>
    <font>
      <sz val="10"/>
      <name val="Times New Roman"/>
      <family val="1"/>
    </font>
    <font>
      <b/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NTTimes/Cyrillic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9"/>
      <name val="Times New Roman Cyr"/>
      <family val="1"/>
      <charset val="204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  <charset val="204"/>
    </font>
    <font>
      <b/>
      <sz val="10"/>
      <name val="NTTimes/Cyrillic"/>
    </font>
    <font>
      <sz val="9"/>
      <name val="Times New Roman"/>
      <family val="1"/>
    </font>
    <font>
      <sz val="10"/>
      <name val="Arial CYR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</font>
    <font>
      <b/>
      <sz val="14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color rgb="FFFF0000"/>
      <name val="Times New Roman"/>
      <family val="1"/>
    </font>
    <font>
      <sz val="10"/>
      <color indexed="4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FFFF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  <font>
      <sz val="11"/>
      <color rgb="FF1F497D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  <font>
      <sz val="11"/>
      <color rgb="FF1F497D"/>
      <name val="Calibri"/>
      <family val="2"/>
    </font>
    <font>
      <sz val="10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sz val="10"/>
      <color rgb="FF7030A0"/>
      <name val="Arial Cyr"/>
      <charset val="204"/>
    </font>
    <font>
      <sz val="12"/>
      <color rgb="FF7030A0"/>
      <name val="Times New Roman"/>
      <family val="1"/>
    </font>
    <font>
      <sz val="12"/>
      <color theme="0" tint="-0.499984740745262"/>
      <name val="Times New Roman"/>
      <family val="1"/>
      <charset val="204"/>
    </font>
    <font>
      <b/>
      <sz val="16"/>
      <color theme="0" tint="-0.499984740745262"/>
      <name val="Times New Roman"/>
      <family val="1"/>
      <charset val="204"/>
    </font>
    <font>
      <sz val="16"/>
      <color theme="0" tint="-0.499984740745262"/>
      <name val="Times New Roman"/>
      <family val="1"/>
      <charset val="204"/>
    </font>
    <font>
      <sz val="11"/>
      <color theme="0" tint="-0.499984740745262"/>
      <name val="Calibri"/>
      <family val="2"/>
      <charset val="204"/>
      <scheme val="minor"/>
    </font>
    <font>
      <sz val="10"/>
      <color theme="0" tint="-0.499984740745262"/>
      <name val="Times New Roman"/>
      <family val="1"/>
    </font>
    <font>
      <b/>
      <sz val="11"/>
      <color theme="0" tint="-0.499984740745262"/>
      <name val="Calibri"/>
      <family val="2"/>
      <scheme val="minor"/>
    </font>
    <font>
      <sz val="10"/>
      <color theme="0" tint="-0.499984740745262"/>
      <name val="Arial"/>
      <family val="2"/>
    </font>
    <font>
      <sz val="10"/>
      <color rgb="FFFF000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Arial"/>
      <family val="2"/>
    </font>
    <font>
      <b/>
      <sz val="16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2"/>
      <name val="Arial"/>
      <family val="2"/>
    </font>
    <font>
      <b/>
      <sz val="12"/>
      <name val="Arial Cyr"/>
      <charset val="204"/>
    </font>
    <font>
      <u/>
      <sz val="13"/>
      <color theme="10"/>
      <name val="Arial"/>
      <family val="2"/>
    </font>
    <font>
      <sz val="10"/>
      <color rgb="FFFF0000"/>
      <name val="Arial Cyr"/>
      <charset val="204"/>
    </font>
    <font>
      <sz val="10"/>
      <color rgb="FFC0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</fonts>
  <fills count="6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ck">
        <color indexed="33"/>
      </left>
      <right style="thick">
        <color indexed="33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00B050"/>
      </left>
      <right/>
      <top/>
      <bottom style="thin">
        <color rgb="FF00B050"/>
      </bottom>
      <diagonal/>
    </border>
  </borders>
  <cellStyleXfs count="2618">
    <xf numFmtId="0" fontId="0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22" fillId="0" borderId="0"/>
    <xf numFmtId="49" fontId="25" fillId="0" borderId="0"/>
    <xf numFmtId="0" fontId="13" fillId="0" borderId="0"/>
    <xf numFmtId="9" fontId="13" fillId="0" borderId="0" applyFont="0" applyFill="0" applyBorder="0" applyAlignment="0" applyProtection="0"/>
    <xf numFmtId="0" fontId="32" fillId="0" borderId="0"/>
    <xf numFmtId="0" fontId="13" fillId="0" borderId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32" fillId="0" borderId="0"/>
    <xf numFmtId="0" fontId="45" fillId="7" borderId="62" applyNumberFormat="0" applyProtection="0">
      <alignment horizontal="left" vertical="center" indent="1"/>
    </xf>
    <xf numFmtId="164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13" fillId="0" borderId="0" applyFont="0" applyFill="0" applyBorder="0" applyAlignment="0" applyProtection="0"/>
    <xf numFmtId="0" fontId="5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5" fillId="0" borderId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7" borderId="0" applyNumberFormat="0" applyBorder="0" applyAlignment="0" applyProtection="0"/>
    <xf numFmtId="0" fontId="54" fillId="11" borderId="0" applyNumberFormat="0" applyBorder="0" applyAlignment="0" applyProtection="0"/>
    <xf numFmtId="0" fontId="55" fillId="28" borderId="67" applyNumberFormat="0" applyAlignment="0" applyProtection="0"/>
    <xf numFmtId="0" fontId="56" fillId="29" borderId="68" applyNumberFormat="0" applyAlignment="0" applyProtection="0"/>
    <xf numFmtId="0" fontId="57" fillId="0" borderId="0" applyNumberFormat="0" applyFill="0" applyBorder="0" applyAlignment="0" applyProtection="0"/>
    <xf numFmtId="0" fontId="58" fillId="12" borderId="0" applyNumberFormat="0" applyBorder="0" applyAlignment="0" applyProtection="0"/>
    <xf numFmtId="0" fontId="59" fillId="0" borderId="69" applyNumberFormat="0" applyFill="0" applyAlignment="0" applyProtection="0"/>
    <xf numFmtId="0" fontId="60" fillId="0" borderId="70" applyNumberFormat="0" applyFill="0" applyAlignment="0" applyProtection="0"/>
    <xf numFmtId="0" fontId="61" fillId="0" borderId="71" applyNumberFormat="0" applyFill="0" applyAlignment="0" applyProtection="0"/>
    <xf numFmtId="0" fontId="61" fillId="0" borderId="0" applyNumberFormat="0" applyFill="0" applyBorder="0" applyAlignment="0" applyProtection="0"/>
    <xf numFmtId="0" fontId="62" fillId="15" borderId="67" applyNumberFormat="0" applyAlignment="0" applyProtection="0"/>
    <xf numFmtId="0" fontId="63" fillId="0" borderId="72" applyNumberFormat="0" applyFill="0" applyAlignment="0" applyProtection="0"/>
    <xf numFmtId="0" fontId="64" fillId="30" borderId="0" applyNumberFormat="0" applyBorder="0" applyAlignment="0" applyProtection="0"/>
    <xf numFmtId="0" fontId="13" fillId="31" borderId="73" applyNumberFormat="0" applyFont="0" applyAlignment="0" applyProtection="0"/>
    <xf numFmtId="0" fontId="65" fillId="28" borderId="62" applyNumberFormat="0" applyAlignment="0" applyProtection="0"/>
    <xf numFmtId="0" fontId="66" fillId="0" borderId="0" applyNumberFormat="0" applyFill="0" applyBorder="0" applyAlignment="0" applyProtection="0"/>
    <xf numFmtId="0" fontId="67" fillId="0" borderId="74" applyNumberFormat="0" applyFill="0" applyAlignment="0" applyProtection="0"/>
    <xf numFmtId="0" fontId="68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/>
    <xf numFmtId="0" fontId="5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85" applyNumberFormat="0" applyFill="0" applyAlignment="0" applyProtection="0"/>
    <xf numFmtId="0" fontId="88" fillId="0" borderId="86" applyNumberFormat="0" applyFill="0" applyAlignment="0" applyProtection="0"/>
    <xf numFmtId="0" fontId="89" fillId="0" borderId="87" applyNumberFormat="0" applyFill="0" applyAlignment="0" applyProtection="0"/>
    <xf numFmtId="0" fontId="89" fillId="0" borderId="0" applyNumberFormat="0" applyFill="0" applyBorder="0" applyAlignment="0" applyProtection="0"/>
    <xf numFmtId="0" fontId="90" fillId="37" borderId="0" applyNumberFormat="0" applyBorder="0" applyAlignment="0" applyProtection="0"/>
    <xf numFmtId="0" fontId="91" fillId="38" borderId="0" applyNumberFormat="0" applyBorder="0" applyAlignment="0" applyProtection="0"/>
    <xf numFmtId="0" fontId="92" fillId="39" borderId="0" applyNumberFormat="0" applyBorder="0" applyAlignment="0" applyProtection="0"/>
    <xf numFmtId="0" fontId="93" fillId="40" borderId="88" applyNumberFormat="0" applyAlignment="0" applyProtection="0"/>
    <xf numFmtId="0" fontId="94" fillId="41" borderId="89" applyNumberFormat="0" applyAlignment="0" applyProtection="0"/>
    <xf numFmtId="0" fontId="95" fillId="41" borderId="88" applyNumberFormat="0" applyAlignment="0" applyProtection="0"/>
    <xf numFmtId="0" fontId="96" fillId="0" borderId="90" applyNumberFormat="0" applyFill="0" applyAlignment="0" applyProtection="0"/>
    <xf numFmtId="0" fontId="97" fillId="42" borderId="91" applyNumberFormat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93" applyNumberFormat="0" applyFill="0" applyAlignment="0" applyProtection="0"/>
    <xf numFmtId="0" fontId="101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101" fillId="47" borderId="0" applyNumberFormat="0" applyBorder="0" applyAlignment="0" applyProtection="0"/>
    <xf numFmtId="0" fontId="101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101" fillId="51" borderId="0" applyNumberFormat="0" applyBorder="0" applyAlignment="0" applyProtection="0"/>
    <xf numFmtId="0" fontId="101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101" fillId="55" borderId="0" applyNumberFormat="0" applyBorder="0" applyAlignment="0" applyProtection="0"/>
    <xf numFmtId="0" fontId="101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101" fillId="59" borderId="0" applyNumberFormat="0" applyBorder="0" applyAlignment="0" applyProtection="0"/>
    <xf numFmtId="0" fontId="101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101" fillId="63" borderId="0" applyNumberFormat="0" applyBorder="0" applyAlignment="0" applyProtection="0"/>
    <xf numFmtId="0" fontId="101" fillId="64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101" fillId="67" borderId="0" applyNumberFormat="0" applyBorder="0" applyAlignment="0" applyProtection="0"/>
    <xf numFmtId="0" fontId="3" fillId="0" borderId="0"/>
    <xf numFmtId="0" fontId="13" fillId="0" borderId="0"/>
    <xf numFmtId="0" fontId="3" fillId="0" borderId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3" borderId="92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13" fillId="0" borderId="0"/>
    <xf numFmtId="0" fontId="2" fillId="0" borderId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3" borderId="92" applyNumberFormat="0" applyFont="0" applyAlignment="0" applyProtection="0"/>
    <xf numFmtId="0" fontId="104" fillId="0" borderId="0" applyNumberFormat="0" applyFill="0" applyBorder="0" applyAlignment="0" applyProtection="0"/>
    <xf numFmtId="0" fontId="105" fillId="0" borderId="0"/>
    <xf numFmtId="0" fontId="106" fillId="0" borderId="0" applyNumberFormat="0" applyFill="0" applyBorder="0" applyAlignment="0" applyProtection="0"/>
    <xf numFmtId="0" fontId="13" fillId="0" borderId="0"/>
    <xf numFmtId="0" fontId="107" fillId="0" borderId="0"/>
    <xf numFmtId="9" fontId="4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</cellStyleXfs>
  <cellXfs count="1400">
    <xf numFmtId="0" fontId="0" fillId="0" borderId="0" xfId="0"/>
    <xf numFmtId="2" fontId="7" fillId="2" borderId="0" xfId="0" applyNumberFormat="1" applyFont="1" applyFill="1"/>
    <xf numFmtId="0" fontId="7" fillId="2" borderId="0" xfId="0" applyFont="1" applyFill="1"/>
    <xf numFmtId="4" fontId="7" fillId="2" borderId="0" xfId="0" applyNumberFormat="1" applyFont="1" applyFill="1" applyAlignment="1"/>
    <xf numFmtId="0" fontId="10" fillId="2" borderId="0" xfId="0" applyFont="1" applyFill="1" applyAlignment="1">
      <alignment horizontal="left"/>
    </xf>
    <xf numFmtId="4" fontId="10" fillId="2" borderId="0" xfId="0" applyNumberFormat="1" applyFont="1" applyFill="1" applyAlignment="1">
      <alignment horizontal="left"/>
    </xf>
    <xf numFmtId="4" fontId="7" fillId="2" borderId="0" xfId="0" applyNumberFormat="1" applyFont="1" applyFill="1"/>
    <xf numFmtId="4" fontId="7" fillId="2" borderId="0" xfId="0" applyNumberFormat="1" applyFont="1" applyFill="1" applyAlignment="1">
      <alignment horizontal="left"/>
    </xf>
    <xf numFmtId="4" fontId="7" fillId="2" borderId="0" xfId="0" applyNumberFormat="1" applyFont="1" applyFill="1" applyAlignment="1">
      <alignment vertical="top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4" fontId="10" fillId="3" borderId="4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6" xfId="0" quotePrefix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4" fontId="7" fillId="3" borderId="0" xfId="0" applyNumberFormat="1" applyFont="1" applyFill="1" applyAlignment="1">
      <alignment horizontal="left"/>
    </xf>
    <xf numFmtId="4" fontId="7" fillId="3" borderId="0" xfId="0" applyNumberFormat="1" applyFont="1" applyFill="1" applyAlignment="1"/>
    <xf numFmtId="2" fontId="7" fillId="3" borderId="0" xfId="0" applyNumberFormat="1" applyFont="1" applyFill="1"/>
    <xf numFmtId="0" fontId="7" fillId="3" borderId="0" xfId="0" applyFont="1" applyFill="1"/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3" borderId="9" xfId="0" applyFont="1" applyFill="1" applyBorder="1" applyAlignment="1">
      <alignment vertical="top" wrapText="1"/>
    </xf>
    <xf numFmtId="0" fontId="7" fillId="3" borderId="10" xfId="0" applyFont="1" applyFill="1" applyBorder="1" applyAlignment="1">
      <alignment vertical="top" wrapText="1"/>
    </xf>
    <xf numFmtId="0" fontId="7" fillId="3" borderId="12" xfId="0" applyFont="1" applyFill="1" applyBorder="1" applyAlignment="1">
      <alignment horizontal="center"/>
    </xf>
    <xf numFmtId="0" fontId="7" fillId="3" borderId="13" xfId="0" quotePrefix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165" fontId="7" fillId="3" borderId="5" xfId="0" applyNumberFormat="1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165" fontId="7" fillId="3" borderId="3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15" xfId="0" applyFont="1" applyFill="1" applyBorder="1" applyAlignment="1">
      <alignment vertical="top" wrapText="1"/>
    </xf>
    <xf numFmtId="0" fontId="10" fillId="3" borderId="16" xfId="0" applyFont="1" applyFill="1" applyBorder="1" applyAlignment="1">
      <alignment vertical="top" wrapText="1"/>
    </xf>
    <xf numFmtId="0" fontId="10" fillId="3" borderId="17" xfId="0" applyFont="1" applyFill="1" applyBorder="1" applyAlignment="1">
      <alignment vertical="top" wrapText="1"/>
    </xf>
    <xf numFmtId="0" fontId="7" fillId="3" borderId="18" xfId="0" quotePrefix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4" fontId="10" fillId="3" borderId="21" xfId="0" applyNumberFormat="1" applyFont="1" applyFill="1" applyBorder="1" applyAlignment="1">
      <alignment horizontal="center"/>
    </xf>
    <xf numFmtId="4" fontId="10" fillId="3" borderId="22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vertical="top" wrapText="1"/>
    </xf>
    <xf numFmtId="0" fontId="7" fillId="3" borderId="23" xfId="0" applyFont="1" applyFill="1" applyBorder="1" applyAlignment="1">
      <alignment vertical="top" wrapText="1"/>
    </xf>
    <xf numFmtId="0" fontId="10" fillId="3" borderId="10" xfId="0" applyFont="1" applyFill="1" applyBorder="1" applyAlignment="1">
      <alignment vertical="top" wrapText="1"/>
    </xf>
    <xf numFmtId="0" fontId="7" fillId="3" borderId="24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0" xfId="0" applyFont="1" applyFill="1" applyBorder="1"/>
    <xf numFmtId="4" fontId="10" fillId="3" borderId="5" xfId="0" applyNumberFormat="1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4" fontId="7" fillId="3" borderId="0" xfId="0" applyNumberFormat="1" applyFont="1" applyFill="1"/>
    <xf numFmtId="0" fontId="7" fillId="3" borderId="27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quotePrefix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65" fontId="7" fillId="3" borderId="3" xfId="0" applyNumberFormat="1" applyFont="1" applyFill="1" applyBorder="1" applyAlignment="1">
      <alignment horizontal="center" vertical="center"/>
    </xf>
    <xf numFmtId="4" fontId="10" fillId="3" borderId="28" xfId="0" applyNumberFormat="1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165" fontId="7" fillId="3" borderId="10" xfId="0" applyNumberFormat="1" applyFont="1" applyFill="1" applyBorder="1" applyAlignment="1">
      <alignment horizontal="center" vertical="center"/>
    </xf>
    <xf numFmtId="4" fontId="10" fillId="3" borderId="31" xfId="0" applyNumberFormat="1" applyFont="1" applyFill="1" applyBorder="1" applyAlignment="1">
      <alignment horizontal="center" vertical="center"/>
    </xf>
    <xf numFmtId="4" fontId="10" fillId="3" borderId="20" xfId="0" applyNumberFormat="1" applyFont="1" applyFill="1" applyBorder="1" applyAlignment="1">
      <alignment horizontal="center" vertical="center"/>
    </xf>
    <xf numFmtId="4" fontId="10" fillId="3" borderId="17" xfId="0" applyNumberFormat="1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37" xfId="0" quotePrefix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165" fontId="7" fillId="3" borderId="8" xfId="0" applyNumberFormat="1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30" xfId="0" quotePrefix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165" fontId="7" fillId="3" borderId="20" xfId="0" applyNumberFormat="1" applyFont="1" applyFill="1" applyBorder="1" applyAlignment="1">
      <alignment horizontal="center" vertical="center"/>
    </xf>
    <xf numFmtId="4" fontId="10" fillId="3" borderId="22" xfId="0" applyNumberFormat="1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4" fontId="10" fillId="3" borderId="3" xfId="0" applyNumberFormat="1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0" fontId="7" fillId="3" borderId="37" xfId="0" quotePrefix="1" applyFont="1" applyFill="1" applyBorder="1" applyAlignment="1">
      <alignment horizontal="center"/>
    </xf>
    <xf numFmtId="165" fontId="7" fillId="3" borderId="8" xfId="0" applyNumberFormat="1" applyFont="1" applyFill="1" applyBorder="1" applyAlignment="1">
      <alignment horizontal="center"/>
    </xf>
    <xf numFmtId="4" fontId="10" fillId="3" borderId="28" xfId="0" applyNumberFormat="1" applyFont="1" applyFill="1" applyBorder="1" applyAlignment="1">
      <alignment horizontal="center"/>
    </xf>
    <xf numFmtId="0" fontId="7" fillId="3" borderId="16" xfId="0" applyFont="1" applyFill="1" applyBorder="1"/>
    <xf numFmtId="0" fontId="7" fillId="3" borderId="17" xfId="0" applyFont="1" applyFill="1" applyBorder="1"/>
    <xf numFmtId="0" fontId="7" fillId="3" borderId="22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4" fontId="10" fillId="3" borderId="21" xfId="0" applyNumberFormat="1" applyFont="1" applyFill="1" applyBorder="1" applyAlignment="1">
      <alignment horizontal="center" vertical="center"/>
    </xf>
    <xf numFmtId="4" fontId="10" fillId="3" borderId="8" xfId="0" applyNumberFormat="1" applyFont="1" applyFill="1" applyBorder="1" applyAlignment="1">
      <alignment horizontal="center" vertical="center"/>
    </xf>
    <xf numFmtId="0" fontId="14" fillId="3" borderId="0" xfId="0" applyFont="1" applyFill="1"/>
    <xf numFmtId="0" fontId="7" fillId="3" borderId="9" xfId="0" applyFont="1" applyFill="1" applyBorder="1" applyAlignment="1">
      <alignment vertical="top" wrapText="1"/>
    </xf>
    <xf numFmtId="0" fontId="10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4" fontId="10" fillId="3" borderId="44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10" fillId="3" borderId="0" xfId="0" applyFont="1" applyFill="1" applyAlignment="1">
      <alignment horizontal="left"/>
    </xf>
    <xf numFmtId="4" fontId="10" fillId="3" borderId="0" xfId="0" applyNumberFormat="1" applyFont="1" applyFill="1" applyAlignment="1">
      <alignment horizontal="left"/>
    </xf>
    <xf numFmtId="4" fontId="7" fillId="3" borderId="0" xfId="0" applyNumberFormat="1" applyFont="1" applyFill="1" applyAlignment="1">
      <alignment vertical="top"/>
    </xf>
    <xf numFmtId="0" fontId="0" fillId="3" borderId="9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7" fillId="3" borderId="9" xfId="0" applyFont="1" applyFill="1" applyBorder="1"/>
    <xf numFmtId="0" fontId="7" fillId="3" borderId="0" xfId="0" applyFont="1" applyFill="1" applyAlignment="1">
      <alignment horizontal="left"/>
    </xf>
    <xf numFmtId="2" fontId="8" fillId="3" borderId="0" xfId="0" applyNumberFormat="1" applyFont="1" applyFill="1" applyAlignment="1">
      <alignment wrapText="1"/>
    </xf>
    <xf numFmtId="0" fontId="7" fillId="3" borderId="50" xfId="0" applyFont="1" applyFill="1" applyBorder="1" applyAlignment="1">
      <alignment horizontal="center" vertical="center"/>
    </xf>
    <xf numFmtId="0" fontId="7" fillId="3" borderId="18" xfId="0" quotePrefix="1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4" fontId="0" fillId="3" borderId="0" xfId="0" applyNumberFormat="1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4" fontId="10" fillId="3" borderId="4" xfId="0" applyNumberFormat="1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165" fontId="7" fillId="3" borderId="20" xfId="0" applyNumberFormat="1" applyFont="1" applyFill="1" applyBorder="1" applyAlignment="1">
      <alignment horizontal="center"/>
    </xf>
    <xf numFmtId="4" fontId="10" fillId="3" borderId="20" xfId="0" applyNumberFormat="1" applyFont="1" applyFill="1" applyBorder="1" applyAlignment="1">
      <alignment horizontal="center"/>
    </xf>
    <xf numFmtId="4" fontId="19" fillId="3" borderId="0" xfId="0" applyNumberFormat="1" applyFont="1" applyFill="1" applyAlignment="1">
      <alignment horizontal="left"/>
    </xf>
    <xf numFmtId="4" fontId="20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vertical="top"/>
    </xf>
    <xf numFmtId="4" fontId="20" fillId="3" borderId="0" xfId="0" applyNumberFormat="1" applyFont="1" applyFill="1" applyAlignment="1">
      <alignment vertical="top"/>
    </xf>
    <xf numFmtId="4" fontId="20" fillId="3" borderId="0" xfId="0" applyNumberFormat="1" applyFont="1" applyFill="1" applyAlignment="1"/>
    <xf numFmtId="0" fontId="7" fillId="3" borderId="6" xfId="0" quotePrefix="1" applyFont="1" applyFill="1" applyBorder="1" applyAlignment="1">
      <alignment horizontal="center"/>
    </xf>
    <xf numFmtId="0" fontId="7" fillId="3" borderId="9" xfId="0" applyFont="1" applyFill="1" applyBorder="1" applyAlignment="1">
      <alignment vertical="top" wrapText="1"/>
    </xf>
    <xf numFmtId="0" fontId="7" fillId="3" borderId="9" xfId="0" applyFont="1" applyFill="1" applyBorder="1" applyAlignment="1">
      <alignment vertical="top" wrapText="1"/>
    </xf>
    <xf numFmtId="0" fontId="7" fillId="3" borderId="0" xfId="0" applyFont="1" applyFill="1" applyBorder="1" applyAlignment="1">
      <alignment horizontal="center"/>
    </xf>
    <xf numFmtId="0" fontId="7" fillId="3" borderId="9" xfId="0" applyFont="1" applyFill="1" applyBorder="1" applyAlignment="1">
      <alignment vertical="top" wrapText="1"/>
    </xf>
    <xf numFmtId="165" fontId="7" fillId="3" borderId="23" xfId="0" applyNumberFormat="1" applyFont="1" applyFill="1" applyBorder="1" applyAlignment="1">
      <alignment horizontal="center"/>
    </xf>
    <xf numFmtId="0" fontId="7" fillId="3" borderId="40" xfId="0" quotePrefix="1" applyFont="1" applyFill="1" applyBorder="1" applyAlignment="1">
      <alignment horizontal="center"/>
    </xf>
    <xf numFmtId="0" fontId="7" fillId="3" borderId="39" xfId="0" applyFont="1" applyFill="1" applyBorder="1" applyAlignment="1">
      <alignment horizontal="center"/>
    </xf>
    <xf numFmtId="0" fontId="29" fillId="4" borderId="0" xfId="2" applyFont="1" applyFill="1" applyBorder="1" applyAlignment="1">
      <alignment horizontal="center" vertical="center"/>
    </xf>
    <xf numFmtId="9" fontId="29" fillId="4" borderId="57" xfId="2" applyNumberFormat="1" applyFont="1" applyFill="1" applyBorder="1" applyAlignment="1" applyProtection="1">
      <alignment horizontal="center" vertical="center"/>
      <protection locked="0"/>
    </xf>
    <xf numFmtId="4" fontId="8" fillId="3" borderId="0" xfId="0" applyNumberFormat="1" applyFont="1" applyFill="1" applyBorder="1" applyAlignment="1">
      <alignment horizontal="center" vertical="center" wrapText="1"/>
    </xf>
    <xf numFmtId="0" fontId="29" fillId="3" borderId="0" xfId="2" applyFont="1" applyFill="1" applyBorder="1" applyAlignment="1">
      <alignment horizontal="center" vertical="center"/>
    </xf>
    <xf numFmtId="9" fontId="29" fillId="3" borderId="57" xfId="2" applyNumberFormat="1" applyFont="1" applyFill="1" applyBorder="1" applyAlignment="1" applyProtection="1">
      <alignment horizontal="center" vertical="center"/>
      <protection locked="0"/>
    </xf>
    <xf numFmtId="0" fontId="30" fillId="3" borderId="0" xfId="0" applyFont="1" applyFill="1" applyBorder="1" applyAlignment="1">
      <alignment horizontal="center"/>
    </xf>
    <xf numFmtId="0" fontId="30" fillId="3" borderId="0" xfId="0" applyFont="1" applyFill="1"/>
    <xf numFmtId="0" fontId="7" fillId="3" borderId="50" xfId="0" applyFont="1" applyFill="1" applyBorder="1" applyAlignment="1">
      <alignment horizontal="center"/>
    </xf>
    <xf numFmtId="0" fontId="7" fillId="3" borderId="30" xfId="0" quotePrefix="1" applyFont="1" applyFill="1" applyBorder="1" applyAlignment="1">
      <alignment horizontal="center"/>
    </xf>
    <xf numFmtId="4" fontId="10" fillId="3" borderId="31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left" vertical="top" wrapText="1"/>
    </xf>
    <xf numFmtId="0" fontId="7" fillId="3" borderId="9" xfId="0" applyFont="1" applyFill="1" applyBorder="1" applyAlignment="1"/>
    <xf numFmtId="0" fontId="7" fillId="3" borderId="9" xfId="0" applyFont="1" applyFill="1" applyBorder="1" applyAlignment="1">
      <alignment vertical="top" wrapText="1"/>
    </xf>
    <xf numFmtId="0" fontId="7" fillId="3" borderId="9" xfId="0" applyFont="1" applyFill="1" applyBorder="1" applyAlignment="1">
      <alignment vertical="top" wrapText="1"/>
    </xf>
    <xf numFmtId="2" fontId="31" fillId="3" borderId="0" xfId="0" applyNumberFormat="1" applyFont="1" applyFill="1" applyAlignment="1">
      <alignment wrapText="1"/>
    </xf>
    <xf numFmtId="0" fontId="0" fillId="3" borderId="0" xfId="0" applyFill="1"/>
    <xf numFmtId="0" fontId="14" fillId="3" borderId="0" xfId="8" applyFont="1" applyFill="1" applyBorder="1" applyAlignment="1">
      <alignment horizontal="center" vertical="top"/>
    </xf>
    <xf numFmtId="0" fontId="14" fillId="3" borderId="0" xfId="8" applyFont="1" applyFill="1" applyBorder="1" applyAlignment="1">
      <alignment vertical="top"/>
    </xf>
    <xf numFmtId="0" fontId="14" fillId="3" borderId="0" xfId="7" applyNumberFormat="1" applyFont="1" applyFill="1" applyBorder="1" applyAlignment="1" applyProtection="1">
      <alignment vertical="top"/>
    </xf>
    <xf numFmtId="0" fontId="10" fillId="2" borderId="0" xfId="5" applyFont="1" applyFill="1" applyAlignment="1">
      <alignment horizontal="left"/>
    </xf>
    <xf numFmtId="4" fontId="10" fillId="2" borderId="0" xfId="5" applyNumberFormat="1" applyFont="1" applyFill="1" applyAlignment="1">
      <alignment horizontal="left"/>
    </xf>
    <xf numFmtId="0" fontId="7" fillId="2" borderId="0" xfId="5" applyFont="1" applyFill="1"/>
    <xf numFmtId="0" fontId="7" fillId="3" borderId="0" xfId="0" applyFont="1" applyFill="1" applyBorder="1" applyAlignment="1"/>
    <xf numFmtId="0" fontId="10" fillId="3" borderId="48" xfId="0" applyFont="1" applyFill="1" applyBorder="1" applyAlignment="1">
      <alignment horizontal="center"/>
    </xf>
    <xf numFmtId="0" fontId="18" fillId="3" borderId="39" xfId="0" applyFont="1" applyFill="1" applyBorder="1" applyAlignment="1">
      <alignment horizontal="center" vertical="center" wrapText="1"/>
    </xf>
    <xf numFmtId="0" fontId="13" fillId="3" borderId="44" xfId="0" applyFont="1" applyFill="1" applyBorder="1" applyAlignment="1">
      <alignment horizontal="left" vertical="top" wrapText="1"/>
    </xf>
    <xf numFmtId="0" fontId="13" fillId="3" borderId="52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center" vertical="center"/>
    </xf>
    <xf numFmtId="0" fontId="7" fillId="3" borderId="0" xfId="0" quotePrefix="1" applyFont="1" applyFill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vertical="top" wrapText="1"/>
    </xf>
    <xf numFmtId="165" fontId="7" fillId="3" borderId="0" xfId="0" applyNumberFormat="1" applyFont="1" applyFill="1" applyBorder="1" applyAlignment="1">
      <alignment horizontal="center" vertical="center"/>
    </xf>
    <xf numFmtId="4" fontId="10" fillId="3" borderId="0" xfId="0" applyNumberFormat="1" applyFont="1" applyFill="1" applyBorder="1" applyAlignment="1">
      <alignment horizontal="center" vertical="center"/>
    </xf>
    <xf numFmtId="0" fontId="32" fillId="2" borderId="0" xfId="10" applyFill="1"/>
    <xf numFmtId="0" fontId="12" fillId="3" borderId="48" xfId="10" applyFont="1" applyFill="1" applyBorder="1" applyAlignment="1">
      <alignment horizontal="center" vertical="center"/>
    </xf>
    <xf numFmtId="2" fontId="10" fillId="3" borderId="23" xfId="8" applyNumberFormat="1" applyFont="1" applyFill="1" applyBorder="1" applyAlignment="1">
      <alignment horizontal="center" wrapText="1"/>
    </xf>
    <xf numFmtId="2" fontId="10" fillId="3" borderId="15" xfId="8" applyNumberFormat="1" applyFont="1" applyFill="1" applyBorder="1" applyAlignment="1">
      <alignment horizontal="center"/>
    </xf>
    <xf numFmtId="2" fontId="10" fillId="3" borderId="47" xfId="8" applyNumberFormat="1" applyFont="1" applyFill="1" applyBorder="1" applyAlignment="1">
      <alignment horizontal="center"/>
    </xf>
    <xf numFmtId="0" fontId="10" fillId="3" borderId="9" xfId="8" applyFont="1" applyFill="1" applyBorder="1" applyAlignment="1">
      <alignment horizontal="center" vertical="center" wrapText="1"/>
    </xf>
    <xf numFmtId="2" fontId="10" fillId="3" borderId="16" xfId="8" applyNumberFormat="1" applyFont="1" applyFill="1" applyBorder="1" applyAlignment="1">
      <alignment horizontal="center" vertical="center"/>
    </xf>
    <xf numFmtId="2" fontId="10" fillId="3" borderId="11" xfId="8" applyNumberFormat="1" applyFont="1" applyFill="1" applyBorder="1" applyAlignment="1">
      <alignment horizontal="center" vertical="center"/>
    </xf>
    <xf numFmtId="0" fontId="10" fillId="3" borderId="10" xfId="8" applyFont="1" applyFill="1" applyBorder="1" applyAlignment="1">
      <alignment horizontal="center" vertical="top" wrapText="1"/>
    </xf>
    <xf numFmtId="2" fontId="10" fillId="3" borderId="17" xfId="8" applyNumberFormat="1" applyFont="1" applyFill="1" applyBorder="1" applyAlignment="1">
      <alignment horizontal="center" vertical="top"/>
    </xf>
    <xf numFmtId="2" fontId="10" fillId="3" borderId="49" xfId="8" applyNumberFormat="1" applyFont="1" applyFill="1" applyBorder="1" applyAlignment="1">
      <alignment horizontal="center" vertical="top"/>
    </xf>
    <xf numFmtId="0" fontId="14" fillId="3" borderId="0" xfId="10" applyFont="1" applyFill="1" applyBorder="1" applyAlignment="1">
      <alignment vertical="top"/>
    </xf>
    <xf numFmtId="2" fontId="14" fillId="3" borderId="0" xfId="10" applyNumberFormat="1" applyFont="1" applyFill="1" applyBorder="1" applyAlignment="1">
      <alignment horizontal="center" vertical="top"/>
    </xf>
    <xf numFmtId="1" fontId="14" fillId="3" borderId="0" xfId="10" applyNumberFormat="1" applyFont="1" applyFill="1" applyBorder="1" applyAlignment="1">
      <alignment horizontal="center" vertical="top"/>
    </xf>
    <xf numFmtId="2" fontId="14" fillId="3" borderId="16" xfId="10" applyNumberFormat="1" applyFont="1" applyFill="1" applyBorder="1" applyAlignment="1">
      <alignment horizontal="center" vertical="top"/>
    </xf>
    <xf numFmtId="0" fontId="21" fillId="0" borderId="0" xfId="16" applyFont="1" applyFill="1" applyBorder="1" applyAlignment="1">
      <alignment horizontal="center" vertical="top" wrapText="1"/>
    </xf>
    <xf numFmtId="0" fontId="41" fillId="3" borderId="0" xfId="16" applyFont="1" applyFill="1" applyBorder="1" applyAlignment="1">
      <alignment horizontal="center" vertical="top"/>
    </xf>
    <xf numFmtId="0" fontId="17" fillId="2" borderId="0" xfId="8" applyFont="1" applyFill="1" applyBorder="1" applyAlignment="1">
      <alignment horizontal="center" vertical="center" wrapText="1"/>
    </xf>
    <xf numFmtId="0" fontId="21" fillId="2" borderId="0" xfId="16" applyFont="1" applyFill="1" applyBorder="1" applyAlignment="1">
      <alignment horizontal="center" vertical="center" wrapText="1"/>
    </xf>
    <xf numFmtId="0" fontId="17" fillId="2" borderId="0" xfId="16" applyFont="1" applyFill="1" applyBorder="1" applyAlignment="1">
      <alignment horizontal="center" vertical="center" wrapText="1"/>
    </xf>
    <xf numFmtId="1" fontId="21" fillId="0" borderId="1" xfId="16" applyNumberFormat="1" applyFont="1" applyFill="1" applyBorder="1" applyAlignment="1">
      <alignment horizontal="center" vertical="center" wrapText="1"/>
    </xf>
    <xf numFmtId="166" fontId="21" fillId="0" borderId="1" xfId="16" applyNumberFormat="1" applyFont="1" applyFill="1" applyBorder="1" applyAlignment="1">
      <alignment horizontal="center" vertical="center" wrapText="1"/>
    </xf>
    <xf numFmtId="0" fontId="21" fillId="0" borderId="0" xfId="16" applyFont="1" applyFill="1" applyBorder="1" applyAlignment="1">
      <alignment horizontal="center" vertical="center" wrapText="1"/>
    </xf>
    <xf numFmtId="1" fontId="44" fillId="0" borderId="1" xfId="16" applyNumberFormat="1" applyFont="1" applyFill="1" applyBorder="1" applyAlignment="1">
      <alignment horizontal="center" vertical="center" wrapText="1"/>
    </xf>
    <xf numFmtId="166" fontId="44" fillId="0" borderId="1" xfId="16" applyNumberFormat="1" applyFont="1" applyFill="1" applyBorder="1" applyAlignment="1">
      <alignment horizontal="center" vertical="center" wrapText="1"/>
    </xf>
    <xf numFmtId="0" fontId="21" fillId="6" borderId="0" xfId="16" applyFont="1" applyFill="1" applyBorder="1" applyAlignment="1">
      <alignment horizontal="center" vertical="center" wrapText="1"/>
    </xf>
    <xf numFmtId="1" fontId="44" fillId="3" borderId="1" xfId="16" applyNumberFormat="1" applyFont="1" applyFill="1" applyBorder="1" applyAlignment="1">
      <alignment horizontal="center" vertical="center" wrapText="1"/>
    </xf>
    <xf numFmtId="166" fontId="44" fillId="3" borderId="1" xfId="16" applyNumberFormat="1" applyFont="1" applyFill="1" applyBorder="1" applyAlignment="1">
      <alignment horizontal="center" vertical="center" wrapText="1"/>
    </xf>
    <xf numFmtId="1" fontId="21" fillId="2" borderId="0" xfId="16" applyNumberFormat="1" applyFont="1" applyFill="1" applyBorder="1" applyAlignment="1">
      <alignment horizontal="center" vertical="center" wrapText="1"/>
    </xf>
    <xf numFmtId="166" fontId="21" fillId="2" borderId="0" xfId="16" applyNumberFormat="1" applyFont="1" applyFill="1" applyBorder="1" applyAlignment="1">
      <alignment horizontal="center" vertical="center" wrapText="1"/>
    </xf>
    <xf numFmtId="4" fontId="21" fillId="2" borderId="0" xfId="16" applyNumberFormat="1" applyFont="1" applyFill="1" applyBorder="1" applyAlignment="1">
      <alignment horizontal="center" vertical="center" wrapText="1"/>
    </xf>
    <xf numFmtId="4" fontId="42" fillId="2" borderId="0" xfId="16" applyNumberFormat="1" applyFont="1" applyFill="1" applyAlignment="1">
      <alignment horizontal="center" vertical="center" wrapText="1"/>
    </xf>
    <xf numFmtId="4" fontId="42" fillId="0" borderId="0" xfId="16" applyNumberFormat="1" applyFont="1" applyFill="1" applyAlignment="1">
      <alignment horizontal="center" vertical="center" wrapText="1"/>
    </xf>
    <xf numFmtId="4" fontId="14" fillId="2" borderId="0" xfId="0" applyNumberFormat="1" applyFont="1" applyFill="1" applyAlignment="1">
      <alignment horizontal="left"/>
    </xf>
    <xf numFmtId="4" fontId="14" fillId="2" borderId="0" xfId="0" applyNumberFormat="1" applyFont="1" applyFill="1" applyAlignment="1"/>
    <xf numFmtId="4" fontId="7" fillId="2" borderId="0" xfId="0" applyNumberFormat="1" applyFont="1" applyFill="1" applyAlignment="1">
      <alignment vertical="top"/>
    </xf>
    <xf numFmtId="4" fontId="7" fillId="2" borderId="0" xfId="0" applyNumberFormat="1" applyFont="1" applyFill="1" applyAlignment="1"/>
    <xf numFmtId="4" fontId="7" fillId="2" borderId="0" xfId="0" applyNumberFormat="1" applyFont="1" applyFill="1" applyAlignment="1">
      <alignment horizontal="left" vertical="top"/>
    </xf>
    <xf numFmtId="0" fontId="0" fillId="3" borderId="0" xfId="0" applyFill="1" applyAlignment="1"/>
    <xf numFmtId="0" fontId="10" fillId="3" borderId="0" xfId="0" applyFont="1" applyFill="1" applyAlignment="1">
      <alignment horizontal="left" vertical="top"/>
    </xf>
    <xf numFmtId="0" fontId="7" fillId="3" borderId="1" xfId="0" applyFont="1" applyFill="1" applyBorder="1" applyAlignment="1">
      <alignment horizontal="center" vertical="center" wrapText="1"/>
    </xf>
    <xf numFmtId="0" fontId="14" fillId="0" borderId="5" xfId="10" applyFont="1" applyFill="1" applyBorder="1" applyAlignment="1">
      <alignment horizontal="left" vertical="center" wrapText="1"/>
    </xf>
    <xf numFmtId="0" fontId="14" fillId="0" borderId="4" xfId="1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left" vertical="top" wrapText="1"/>
    </xf>
    <xf numFmtId="0" fontId="7" fillId="3" borderId="0" xfId="0" applyFont="1" applyFill="1" applyAlignment="1"/>
    <xf numFmtId="0" fontId="8" fillId="3" borderId="15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wrapText="1"/>
    </xf>
    <xf numFmtId="0" fontId="7" fillId="3" borderId="0" xfId="0" applyFont="1" applyFill="1" applyBorder="1" applyAlignment="1">
      <alignment horizontal="left" vertical="top" wrapText="1"/>
    </xf>
    <xf numFmtId="4" fontId="21" fillId="0" borderId="1" xfId="16" applyNumberFormat="1" applyFont="1" applyFill="1" applyBorder="1" applyAlignment="1">
      <alignment horizontal="center" vertical="center" wrapText="1"/>
    </xf>
    <xf numFmtId="0" fontId="21" fillId="3" borderId="0" xfId="8" applyFont="1" applyFill="1" applyBorder="1" applyAlignment="1">
      <alignment horizontal="center" vertical="center" wrapText="1"/>
    </xf>
    <xf numFmtId="0" fontId="17" fillId="3" borderId="0" xfId="16" applyFont="1" applyFill="1" applyBorder="1" applyAlignment="1">
      <alignment horizontal="center" vertical="center" wrapText="1"/>
    </xf>
    <xf numFmtId="1" fontId="14" fillId="0" borderId="5" xfId="10" applyNumberFormat="1" applyFont="1" applyFill="1" applyBorder="1" applyAlignment="1">
      <alignment horizontal="center" vertical="center"/>
    </xf>
    <xf numFmtId="1" fontId="14" fillId="0" borderId="4" xfId="10" applyNumberFormat="1" applyFont="1" applyFill="1" applyBorder="1" applyAlignment="1">
      <alignment horizontal="center" vertical="center"/>
    </xf>
    <xf numFmtId="167" fontId="7" fillId="0" borderId="4" xfId="10" applyNumberFormat="1" applyFont="1" applyFill="1" applyBorder="1" applyAlignment="1">
      <alignment horizontal="center" vertical="center"/>
    </xf>
    <xf numFmtId="4" fontId="42" fillId="0" borderId="1" xfId="16" applyNumberFormat="1" applyFont="1" applyFill="1" applyBorder="1" applyAlignment="1">
      <alignment horizontal="center" vertical="center" wrapText="1"/>
    </xf>
    <xf numFmtId="2" fontId="10" fillId="2" borderId="23" xfId="8" applyNumberFormat="1" applyFont="1" applyFill="1" applyBorder="1" applyAlignment="1">
      <alignment horizontal="center" wrapText="1"/>
    </xf>
    <xf numFmtId="0" fontId="10" fillId="2" borderId="9" xfId="8" applyFont="1" applyFill="1" applyBorder="1" applyAlignment="1">
      <alignment horizontal="center" vertical="center" wrapText="1"/>
    </xf>
    <xf numFmtId="0" fontId="10" fillId="2" borderId="10" xfId="8" applyFont="1" applyFill="1" applyBorder="1" applyAlignment="1">
      <alignment horizontal="center" vertical="top" wrapText="1"/>
    </xf>
    <xf numFmtId="9" fontId="14" fillId="3" borderId="0" xfId="8" applyNumberFormat="1" applyFont="1" applyFill="1" applyBorder="1" applyAlignment="1">
      <alignment vertical="top"/>
    </xf>
    <xf numFmtId="0" fontId="14" fillId="3" borderId="0" xfId="0" applyFont="1" applyFill="1" applyBorder="1" applyAlignment="1">
      <alignment vertical="top"/>
    </xf>
    <xf numFmtId="0" fontId="7" fillId="0" borderId="5" xfId="5" applyFont="1" applyFill="1" applyBorder="1" applyAlignment="1">
      <alignment horizontal="left" vertical="top"/>
    </xf>
    <xf numFmtId="0" fontId="7" fillId="0" borderId="5" xfId="5" applyFont="1" applyFill="1" applyBorder="1" applyAlignment="1">
      <alignment horizontal="center"/>
    </xf>
    <xf numFmtId="0" fontId="7" fillId="0" borderId="27" xfId="5" applyFont="1" applyFill="1" applyBorder="1" applyAlignment="1">
      <alignment horizontal="center"/>
    </xf>
    <xf numFmtId="165" fontId="7" fillId="0" borderId="12" xfId="5" applyNumberFormat="1" applyFont="1" applyFill="1" applyBorder="1" applyAlignment="1">
      <alignment horizontal="center"/>
    </xf>
    <xf numFmtId="165" fontId="7" fillId="0" borderId="13" xfId="5" applyNumberFormat="1" applyFont="1" applyFill="1" applyBorder="1" applyAlignment="1">
      <alignment horizontal="center"/>
    </xf>
    <xf numFmtId="165" fontId="7" fillId="0" borderId="5" xfId="5" applyNumberFormat="1" applyFont="1" applyFill="1" applyBorder="1" applyAlignment="1">
      <alignment horizontal="center"/>
    </xf>
    <xf numFmtId="4" fontId="7" fillId="0" borderId="53" xfId="5" applyNumberFormat="1" applyFont="1" applyFill="1" applyBorder="1" applyAlignment="1">
      <alignment horizontal="center"/>
    </xf>
    <xf numFmtId="4" fontId="14" fillId="3" borderId="0" xfId="0" applyNumberFormat="1" applyFont="1" applyFill="1" applyBorder="1" applyAlignment="1">
      <alignment vertical="top"/>
    </xf>
    <xf numFmtId="0" fontId="47" fillId="3" borderId="0" xfId="0" applyFont="1" applyFill="1" applyBorder="1" applyAlignment="1">
      <alignment horizontal="center" vertical="top"/>
    </xf>
    <xf numFmtId="0" fontId="7" fillId="0" borderId="4" xfId="5" applyFont="1" applyFill="1" applyBorder="1" applyAlignment="1">
      <alignment horizontal="left" vertical="top"/>
    </xf>
    <xf numFmtId="0" fontId="7" fillId="0" borderId="4" xfId="5" applyFont="1" applyFill="1" applyBorder="1" applyAlignment="1">
      <alignment horizontal="center"/>
    </xf>
    <xf numFmtId="0" fontId="7" fillId="0" borderId="26" xfId="5" applyFont="1" applyFill="1" applyBorder="1" applyAlignment="1">
      <alignment horizontal="center"/>
    </xf>
    <xf numFmtId="165" fontId="7" fillId="0" borderId="2" xfId="5" applyNumberFormat="1" applyFont="1" applyFill="1" applyBorder="1" applyAlignment="1">
      <alignment horizontal="center"/>
    </xf>
    <xf numFmtId="165" fontId="7" fillId="0" borderId="6" xfId="5" applyNumberFormat="1" applyFont="1" applyFill="1" applyBorder="1" applyAlignment="1">
      <alignment horizontal="center"/>
    </xf>
    <xf numFmtId="165" fontId="7" fillId="0" borderId="4" xfId="5" applyNumberFormat="1" applyFont="1" applyFill="1" applyBorder="1" applyAlignment="1">
      <alignment horizontal="center"/>
    </xf>
    <xf numFmtId="4" fontId="7" fillId="0" borderId="54" xfId="5" applyNumberFormat="1" applyFont="1" applyFill="1" applyBorder="1" applyAlignment="1">
      <alignment horizontal="center"/>
    </xf>
    <xf numFmtId="0" fontId="7" fillId="3" borderId="0" xfId="5" applyFont="1" applyFill="1" applyBorder="1" applyAlignment="1">
      <alignment horizontal="left" vertical="top"/>
    </xf>
    <xf numFmtId="0" fontId="7" fillId="3" borderId="0" xfId="5" applyFont="1" applyFill="1" applyBorder="1" applyAlignment="1">
      <alignment horizontal="center"/>
    </xf>
    <xf numFmtId="165" fontId="7" fillId="3" borderId="0" xfId="5" applyNumberFormat="1" applyFont="1" applyFill="1" applyBorder="1" applyAlignment="1">
      <alignment horizontal="center"/>
    </xf>
    <xf numFmtId="4" fontId="7" fillId="3" borderId="0" xfId="0" applyNumberFormat="1" applyFont="1" applyFill="1" applyBorder="1" applyAlignment="1">
      <alignment horizontal="center" vertical="center"/>
    </xf>
    <xf numFmtId="4" fontId="7" fillId="3" borderId="0" xfId="5" applyNumberFormat="1" applyFont="1" applyFill="1" applyBorder="1" applyAlignment="1">
      <alignment horizontal="center"/>
    </xf>
    <xf numFmtId="0" fontId="7" fillId="2" borderId="0" xfId="5" applyFont="1" applyFill="1" applyBorder="1" applyAlignment="1"/>
    <xf numFmtId="0" fontId="48" fillId="3" borderId="0" xfId="7" applyNumberFormat="1" applyFont="1" applyFill="1" applyBorder="1" applyAlignment="1" applyProtection="1">
      <alignment vertical="top"/>
    </xf>
    <xf numFmtId="0" fontId="26" fillId="3" borderId="0" xfId="5" applyFont="1" applyFill="1" applyBorder="1" applyAlignment="1">
      <alignment horizontal="center"/>
    </xf>
    <xf numFmtId="165" fontId="26" fillId="3" borderId="0" xfId="5" applyNumberFormat="1" applyFont="1" applyFill="1" applyBorder="1" applyAlignment="1">
      <alignment horizontal="center"/>
    </xf>
    <xf numFmtId="167" fontId="7" fillId="3" borderId="0" xfId="0" applyNumberFormat="1" applyFont="1" applyFill="1" applyBorder="1" applyAlignment="1">
      <alignment horizontal="center" vertical="top"/>
    </xf>
    <xf numFmtId="0" fontId="8" fillId="3" borderId="0" xfId="5" applyFont="1" applyFill="1" applyBorder="1" applyAlignment="1">
      <alignment horizontal="center" vertical="center" wrapText="1"/>
    </xf>
    <xf numFmtId="0" fontId="7" fillId="3" borderId="0" xfId="5" applyFont="1" applyFill="1" applyBorder="1"/>
    <xf numFmtId="0" fontId="13" fillId="2" borderId="0" xfId="5" applyFill="1" applyAlignment="1">
      <alignment horizontal="left"/>
    </xf>
    <xf numFmtId="0" fontId="7" fillId="2" borderId="0" xfId="5" applyFont="1" applyFill="1" applyAlignment="1"/>
    <xf numFmtId="0" fontId="7" fillId="2" borderId="0" xfId="5" applyFont="1" applyFill="1" applyAlignment="1">
      <alignment wrapText="1"/>
    </xf>
    <xf numFmtId="1" fontId="7" fillId="0" borderId="5" xfId="10" applyNumberFormat="1" applyFont="1" applyFill="1" applyBorder="1" applyAlignment="1">
      <alignment horizontal="center" vertical="center"/>
    </xf>
    <xf numFmtId="0" fontId="14" fillId="0" borderId="20" xfId="10" applyFont="1" applyFill="1" applyBorder="1" applyAlignment="1">
      <alignment vertical="center" wrapText="1"/>
    </xf>
    <xf numFmtId="1" fontId="14" fillId="0" borderId="20" xfId="10" applyNumberFormat="1" applyFont="1" applyFill="1" applyBorder="1" applyAlignment="1">
      <alignment horizontal="center" vertical="center"/>
    </xf>
    <xf numFmtId="2" fontId="14" fillId="0" borderId="20" xfId="8" applyNumberFormat="1" applyFont="1" applyFill="1" applyBorder="1" applyAlignment="1">
      <alignment horizontal="center" vertical="center"/>
    </xf>
    <xf numFmtId="2" fontId="14" fillId="0" borderId="5" xfId="8" applyNumberFormat="1" applyFont="1" applyFill="1" applyBorder="1" applyAlignment="1">
      <alignment horizontal="center" vertical="center"/>
    </xf>
    <xf numFmtId="2" fontId="14" fillId="0" borderId="4" xfId="8" applyNumberFormat="1" applyFont="1" applyFill="1" applyBorder="1" applyAlignment="1">
      <alignment horizontal="center" vertical="center"/>
    </xf>
    <xf numFmtId="0" fontId="14" fillId="0" borderId="20" xfId="10" applyFont="1" applyFill="1" applyBorder="1" applyAlignment="1">
      <alignment horizontal="left" vertical="center" wrapText="1"/>
    </xf>
    <xf numFmtId="2" fontId="14" fillId="0" borderId="5" xfId="10" applyNumberFormat="1" applyFont="1" applyFill="1" applyBorder="1" applyAlignment="1">
      <alignment horizontal="center" vertical="center"/>
    </xf>
    <xf numFmtId="2" fontId="14" fillId="0" borderId="4" xfId="10" applyNumberFormat="1" applyFont="1" applyFill="1" applyBorder="1" applyAlignment="1">
      <alignment horizontal="center" vertical="center"/>
    </xf>
    <xf numFmtId="1" fontId="14" fillId="0" borderId="4" xfId="10" applyNumberFormat="1" applyFont="1" applyFill="1" applyBorder="1" applyAlignment="1">
      <alignment horizontal="center" vertical="center" wrapText="1"/>
    </xf>
    <xf numFmtId="1" fontId="14" fillId="0" borderId="20" xfId="10" applyNumberFormat="1" applyFont="1" applyFill="1" applyBorder="1" applyAlignment="1">
      <alignment horizontal="center" vertical="center" wrapText="1"/>
    </xf>
    <xf numFmtId="0" fontId="7" fillId="0" borderId="22" xfId="10" applyFont="1" applyFill="1" applyBorder="1" applyAlignment="1" applyProtection="1">
      <alignment horizontal="left" vertical="center"/>
      <protection locked="0"/>
    </xf>
    <xf numFmtId="2" fontId="7" fillId="0" borderId="53" xfId="10" applyNumberFormat="1" applyFont="1" applyFill="1" applyBorder="1" applyAlignment="1">
      <alignment horizontal="center" vertical="center"/>
    </xf>
    <xf numFmtId="0" fontId="7" fillId="0" borderId="28" xfId="10" applyFont="1" applyFill="1" applyBorder="1" applyAlignment="1" applyProtection="1">
      <alignment horizontal="left" vertical="center"/>
      <protection locked="0"/>
    </xf>
    <xf numFmtId="1" fontId="7" fillId="0" borderId="4" xfId="10" applyNumberFormat="1" applyFont="1" applyFill="1" applyBorder="1" applyAlignment="1">
      <alignment horizontal="center" vertical="center"/>
    </xf>
    <xf numFmtId="2" fontId="7" fillId="0" borderId="54" xfId="10" applyNumberFormat="1" applyFont="1" applyFill="1" applyBorder="1" applyAlignment="1">
      <alignment horizontal="center" vertical="center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>
      <alignment wrapText="1"/>
    </xf>
    <xf numFmtId="0" fontId="49" fillId="2" borderId="0" xfId="5" applyFont="1" applyFill="1" applyAlignment="1">
      <alignment horizontal="center"/>
    </xf>
    <xf numFmtId="0" fontId="7" fillId="2" borderId="0" xfId="5" applyFont="1" applyFill="1" applyBorder="1"/>
    <xf numFmtId="0" fontId="8" fillId="2" borderId="0" xfId="5" applyFont="1" applyFill="1" applyAlignment="1">
      <alignment wrapText="1"/>
    </xf>
    <xf numFmtId="4" fontId="10" fillId="2" borderId="1" xfId="5" applyNumberFormat="1" applyFont="1" applyFill="1" applyBorder="1" applyAlignment="1">
      <alignment horizontal="center" vertical="center" wrapText="1"/>
    </xf>
    <xf numFmtId="0" fontId="7" fillId="3" borderId="5" xfId="5" applyFont="1" applyFill="1" applyBorder="1" applyAlignment="1">
      <alignment horizontal="center" vertical="center"/>
    </xf>
    <xf numFmtId="165" fontId="7" fillId="3" borderId="5" xfId="5" applyNumberFormat="1" applyFont="1" applyFill="1" applyBorder="1" applyAlignment="1">
      <alignment horizontal="center" vertical="center"/>
    </xf>
    <xf numFmtId="0" fontId="7" fillId="3" borderId="27" xfId="5" applyFont="1" applyFill="1" applyBorder="1" applyAlignment="1">
      <alignment horizontal="center" vertical="center"/>
    </xf>
    <xf numFmtId="0" fontId="7" fillId="3" borderId="12" xfId="5" applyFont="1" applyFill="1" applyBorder="1" applyAlignment="1">
      <alignment horizontal="center" vertical="center"/>
    </xf>
    <xf numFmtId="0" fontId="7" fillId="3" borderId="13" xfId="5" applyFont="1" applyFill="1" applyBorder="1" applyAlignment="1">
      <alignment horizontal="center" vertical="center"/>
    </xf>
    <xf numFmtId="4" fontId="10" fillId="3" borderId="5" xfId="5" applyNumberFormat="1" applyFont="1" applyFill="1" applyBorder="1" applyAlignment="1">
      <alignment horizontal="center" vertical="center"/>
    </xf>
    <xf numFmtId="0" fontId="7" fillId="3" borderId="0" xfId="5" applyFont="1" applyFill="1"/>
    <xf numFmtId="0" fontId="7" fillId="3" borderId="33" xfId="5" applyFont="1" applyFill="1" applyBorder="1" applyAlignment="1">
      <alignment horizontal="center" vertical="center"/>
    </xf>
    <xf numFmtId="0" fontId="7" fillId="3" borderId="34" xfId="5" applyFont="1" applyFill="1" applyBorder="1" applyAlignment="1">
      <alignment horizontal="center" vertical="center"/>
    </xf>
    <xf numFmtId="0" fontId="7" fillId="3" borderId="49" xfId="5" quotePrefix="1" applyFont="1" applyFill="1" applyBorder="1" applyAlignment="1">
      <alignment horizontal="center" vertical="center"/>
    </xf>
    <xf numFmtId="0" fontId="7" fillId="3" borderId="10" xfId="5" applyFont="1" applyFill="1" applyBorder="1" applyAlignment="1">
      <alignment horizontal="center" vertical="center"/>
    </xf>
    <xf numFmtId="165" fontId="7" fillId="3" borderId="10" xfId="5" applyNumberFormat="1" applyFont="1" applyFill="1" applyBorder="1" applyAlignment="1">
      <alignment horizontal="center" vertical="center"/>
    </xf>
    <xf numFmtId="4" fontId="10" fillId="3" borderId="17" xfId="5" applyNumberFormat="1" applyFont="1" applyFill="1" applyBorder="1" applyAlignment="1">
      <alignment horizontal="center" vertical="center"/>
    </xf>
    <xf numFmtId="0" fontId="7" fillId="3" borderId="59" xfId="5" applyFont="1" applyFill="1" applyBorder="1" applyAlignment="1">
      <alignment horizontal="center" vertical="center"/>
    </xf>
    <xf numFmtId="0" fontId="7" fillId="3" borderId="47" xfId="5" applyFont="1" applyFill="1" applyBorder="1" applyAlignment="1">
      <alignment horizontal="center" vertical="center"/>
    </xf>
    <xf numFmtId="0" fontId="7" fillId="3" borderId="65" xfId="5" applyFont="1" applyFill="1" applyBorder="1" applyAlignment="1">
      <alignment horizontal="center" vertical="center"/>
    </xf>
    <xf numFmtId="0" fontId="7" fillId="3" borderId="35" xfId="5" quotePrefix="1" applyFont="1" applyFill="1" applyBorder="1" applyAlignment="1">
      <alignment horizontal="center" vertical="center"/>
    </xf>
    <xf numFmtId="0" fontId="26" fillId="2" borderId="0" xfId="5" applyFont="1" applyFill="1"/>
    <xf numFmtId="0" fontId="7" fillId="0" borderId="27" xfId="5" applyFont="1" applyFill="1" applyBorder="1" applyAlignment="1">
      <alignment horizontal="center" vertical="center"/>
    </xf>
    <xf numFmtId="165" fontId="7" fillId="0" borderId="5" xfId="5" applyNumberFormat="1" applyFont="1" applyFill="1" applyBorder="1" applyAlignment="1">
      <alignment horizontal="center" vertical="center"/>
    </xf>
    <xf numFmtId="4" fontId="7" fillId="2" borderId="0" xfId="5" applyNumberFormat="1" applyFont="1" applyFill="1"/>
    <xf numFmtId="165" fontId="7" fillId="0" borderId="10" xfId="5" applyNumberFormat="1" applyFont="1" applyFill="1" applyBorder="1" applyAlignment="1">
      <alignment horizontal="center" vertical="center"/>
    </xf>
    <xf numFmtId="4" fontId="10" fillId="2" borderId="0" xfId="0" applyNumberFormat="1" applyFont="1" applyFill="1" applyAlignment="1"/>
    <xf numFmtId="0" fontId="7" fillId="2" borderId="0" xfId="5" applyFont="1" applyFill="1" applyAlignment="1">
      <alignment horizontal="left"/>
    </xf>
    <xf numFmtId="0" fontId="7" fillId="0" borderId="20" xfId="5" applyFont="1" applyFill="1" applyBorder="1" applyAlignment="1">
      <alignment horizontal="left" vertical="top"/>
    </xf>
    <xf numFmtId="0" fontId="7" fillId="0" borderId="20" xfId="5" applyFont="1" applyFill="1" applyBorder="1" applyAlignment="1">
      <alignment horizontal="center"/>
    </xf>
    <xf numFmtId="0" fontId="7" fillId="0" borderId="29" xfId="5" applyFont="1" applyFill="1" applyBorder="1" applyAlignment="1">
      <alignment horizontal="center"/>
    </xf>
    <xf numFmtId="165" fontId="7" fillId="0" borderId="19" xfId="5" applyNumberFormat="1" applyFont="1" applyFill="1" applyBorder="1" applyAlignment="1">
      <alignment horizontal="center"/>
    </xf>
    <xf numFmtId="165" fontId="7" fillId="0" borderId="30" xfId="5" applyNumberFormat="1" applyFont="1" applyFill="1" applyBorder="1" applyAlignment="1">
      <alignment horizontal="center"/>
    </xf>
    <xf numFmtId="165" fontId="7" fillId="0" borderId="20" xfId="5" applyNumberFormat="1" applyFont="1" applyFill="1" applyBorder="1" applyAlignment="1">
      <alignment horizontal="center"/>
    </xf>
    <xf numFmtId="4" fontId="7" fillId="0" borderId="55" xfId="5" applyNumberFormat="1" applyFont="1" applyFill="1" applyBorder="1" applyAlignment="1">
      <alignment horizontal="center"/>
    </xf>
    <xf numFmtId="0" fontId="7" fillId="0" borderId="5" xfId="10" applyFont="1" applyFill="1" applyBorder="1" applyAlignment="1">
      <alignment horizontal="left" vertical="center"/>
    </xf>
    <xf numFmtId="4" fontId="7" fillId="0" borderId="5" xfId="10" applyNumberFormat="1" applyFont="1" applyFill="1" applyBorder="1" applyAlignment="1" applyProtection="1">
      <alignment horizontal="center" vertical="center"/>
      <protection locked="0"/>
    </xf>
    <xf numFmtId="49" fontId="7" fillId="0" borderId="5" xfId="10" applyNumberFormat="1" applyFont="1" applyFill="1" applyBorder="1" applyAlignment="1" applyProtection="1">
      <alignment horizontal="center" vertical="center"/>
      <protection locked="0"/>
    </xf>
    <xf numFmtId="0" fontId="7" fillId="0" borderId="4" xfId="10" applyFont="1" applyFill="1" applyBorder="1" applyAlignment="1">
      <alignment horizontal="left" vertical="center"/>
    </xf>
    <xf numFmtId="2" fontId="7" fillId="0" borderId="4" xfId="10" applyNumberFormat="1" applyFont="1" applyFill="1" applyBorder="1" applyAlignment="1">
      <alignment horizontal="center" vertical="center"/>
    </xf>
    <xf numFmtId="0" fontId="7" fillId="0" borderId="5" xfId="10" applyFont="1" applyFill="1" applyBorder="1" applyAlignment="1">
      <alignment vertical="center"/>
    </xf>
    <xf numFmtId="2" fontId="7" fillId="0" borderId="5" xfId="10" applyNumberFormat="1" applyFont="1" applyFill="1" applyBorder="1" applyAlignment="1">
      <alignment horizontal="center" vertical="center"/>
    </xf>
    <xf numFmtId="0" fontId="7" fillId="0" borderId="20" xfId="10" applyFont="1" applyFill="1" applyBorder="1" applyAlignment="1">
      <alignment vertical="center" wrapText="1"/>
    </xf>
    <xf numFmtId="1" fontId="7" fillId="0" borderId="20" xfId="10" applyNumberFormat="1" applyFont="1" applyFill="1" applyBorder="1" applyAlignment="1">
      <alignment horizontal="center" vertical="center"/>
    </xf>
    <xf numFmtId="2" fontId="7" fillId="0" borderId="20" xfId="10" applyNumberFormat="1" applyFont="1" applyFill="1" applyBorder="1" applyAlignment="1">
      <alignment horizontal="center" vertical="center"/>
    </xf>
    <xf numFmtId="166" fontId="7" fillId="0" borderId="5" xfId="10" applyNumberFormat="1" applyFont="1" applyFill="1" applyBorder="1" applyAlignment="1">
      <alignment horizontal="center" vertical="center"/>
    </xf>
    <xf numFmtId="0" fontId="7" fillId="0" borderId="31" xfId="10" applyFont="1" applyFill="1" applyBorder="1" applyAlignment="1">
      <alignment horizontal="left" vertical="center"/>
    </xf>
    <xf numFmtId="2" fontId="7" fillId="0" borderId="55" xfId="10" applyNumberFormat="1" applyFont="1" applyFill="1" applyBorder="1" applyAlignment="1">
      <alignment horizontal="center" vertical="center"/>
    </xf>
    <xf numFmtId="49" fontId="14" fillId="0" borderId="4" xfId="10" applyNumberFormat="1" applyFont="1" applyFill="1" applyBorder="1" applyAlignment="1" applyProtection="1">
      <alignment vertical="center"/>
      <protection locked="0"/>
    </xf>
    <xf numFmtId="0" fontId="14" fillId="0" borderId="0" xfId="10" applyFont="1" applyFill="1" applyBorder="1" applyAlignment="1">
      <alignment horizontal="left" vertical="center" wrapText="1"/>
    </xf>
    <xf numFmtId="1" fontId="14" fillId="0" borderId="0" xfId="10" applyNumberFormat="1" applyFont="1" applyFill="1" applyBorder="1" applyAlignment="1">
      <alignment horizontal="center" vertical="center"/>
    </xf>
    <xf numFmtId="1" fontId="14" fillId="0" borderId="0" xfId="10" applyNumberFormat="1" applyFont="1" applyFill="1" applyBorder="1" applyAlignment="1">
      <alignment horizontal="center" vertical="center" wrapText="1"/>
    </xf>
    <xf numFmtId="167" fontId="14" fillId="0" borderId="0" xfId="10" applyNumberFormat="1" applyFont="1" applyFill="1" applyBorder="1" applyAlignment="1">
      <alignment horizontal="center" vertical="center"/>
    </xf>
    <xf numFmtId="2" fontId="14" fillId="0" borderId="0" xfId="8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1" fontId="14" fillId="0" borderId="0" xfId="10" applyNumberFormat="1" applyFont="1" applyFill="1" applyBorder="1" applyAlignment="1">
      <alignment horizontal="center" vertical="top"/>
    </xf>
    <xf numFmtId="2" fontId="14" fillId="0" borderId="0" xfId="10" applyNumberFormat="1" applyFont="1" applyFill="1" applyBorder="1" applyAlignment="1">
      <alignment horizontal="center" vertical="top"/>
    </xf>
    <xf numFmtId="0" fontId="14" fillId="0" borderId="0" xfId="10" applyFont="1" applyFill="1" applyAlignment="1">
      <alignment horizontal="left"/>
    </xf>
    <xf numFmtId="0" fontId="14" fillId="0" borderId="0" xfId="10" applyFont="1" applyFill="1" applyBorder="1" applyAlignment="1">
      <alignment horizontal="center" vertical="top"/>
    </xf>
    <xf numFmtId="0" fontId="14" fillId="0" borderId="0" xfId="10" applyFont="1" applyFill="1" applyAlignment="1">
      <alignment horizontal="left" vertical="top" wrapText="1"/>
    </xf>
    <xf numFmtId="0" fontId="14" fillId="0" borderId="0" xfId="10" applyFont="1" applyFill="1" applyAlignment="1">
      <alignment horizontal="center"/>
    </xf>
    <xf numFmtId="2" fontId="12" fillId="0" borderId="0" xfId="10" applyNumberFormat="1" applyFont="1" applyFill="1" applyAlignment="1">
      <alignment horizontal="center"/>
    </xf>
    <xf numFmtId="0" fontId="14" fillId="0" borderId="0" xfId="10" applyFont="1" applyFill="1" applyBorder="1" applyAlignment="1">
      <alignment horizontal="left" vertical="top"/>
    </xf>
    <xf numFmtId="0" fontId="14" fillId="0" borderId="0" xfId="7" applyNumberFormat="1" applyFont="1" applyFill="1" applyBorder="1" applyAlignment="1" applyProtection="1">
      <alignment vertical="top"/>
    </xf>
    <xf numFmtId="0" fontId="14" fillId="0" borderId="0" xfId="10" applyFont="1" applyFill="1" applyAlignment="1">
      <alignment horizontal="center" vertical="top" wrapText="1"/>
    </xf>
    <xf numFmtId="2" fontId="14" fillId="0" borderId="0" xfId="10" applyNumberFormat="1" applyFont="1" applyFill="1" applyAlignment="1">
      <alignment horizontal="center" vertical="top" wrapText="1"/>
    </xf>
    <xf numFmtId="4" fontId="14" fillId="0" borderId="0" xfId="0" applyNumberFormat="1" applyFont="1" applyFill="1" applyAlignment="1"/>
    <xf numFmtId="0" fontId="14" fillId="0" borderId="0" xfId="2" applyFont="1" applyFill="1" applyBorder="1" applyAlignment="1">
      <alignment horizontal="left" vertical="center" wrapText="1"/>
    </xf>
    <xf numFmtId="0" fontId="7" fillId="3" borderId="31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21" fillId="8" borderId="0" xfId="16" applyFont="1" applyFill="1" applyBorder="1" applyAlignment="1">
      <alignment horizontal="center" vertical="center" wrapText="1"/>
    </xf>
    <xf numFmtId="1" fontId="21" fillId="2" borderId="1" xfId="16" applyNumberFormat="1" applyFont="1" applyFill="1" applyBorder="1" applyAlignment="1">
      <alignment horizontal="center" vertical="center" wrapText="1"/>
    </xf>
    <xf numFmtId="166" fontId="21" fillId="2" borderId="1" xfId="16" applyNumberFormat="1" applyFont="1" applyFill="1" applyBorder="1" applyAlignment="1">
      <alignment horizontal="center" vertical="center" wrapText="1"/>
    </xf>
    <xf numFmtId="4" fontId="44" fillId="0" borderId="1" xfId="16" applyNumberFormat="1" applyFont="1" applyFill="1" applyBorder="1" applyAlignment="1">
      <alignment horizontal="center" vertical="center" wrapText="1"/>
    </xf>
    <xf numFmtId="0" fontId="21" fillId="0" borderId="0" xfId="7" applyNumberFormat="1" applyFont="1" applyFill="1" applyBorder="1" applyAlignment="1" applyProtection="1">
      <alignment horizontal="center" vertical="center" wrapText="1"/>
    </xf>
    <xf numFmtId="0" fontId="21" fillId="0" borderId="0" xfId="7" applyNumberFormat="1" applyFont="1" applyFill="1" applyBorder="1" applyAlignment="1" applyProtection="1">
      <alignment vertical="center" wrapText="1"/>
    </xf>
    <xf numFmtId="4" fontId="10" fillId="0" borderId="3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0" fontId="7" fillId="0" borderId="6" xfId="0" quotePrefix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2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quotePrefix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4" fontId="10" fillId="0" borderId="28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" fontId="10" fillId="0" borderId="31" xfId="0" applyNumberFormat="1" applyFont="1" applyFill="1" applyBorder="1" applyAlignment="1">
      <alignment horizontal="center" vertical="center"/>
    </xf>
    <xf numFmtId="4" fontId="10" fillId="0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9" borderId="0" xfId="8" applyFont="1" applyFill="1" applyBorder="1" applyAlignment="1">
      <alignment horizontal="center" vertical="top"/>
    </xf>
    <xf numFmtId="0" fontId="0" fillId="9" borderId="0" xfId="0" applyFill="1" applyAlignment="1">
      <alignment horizontal="center"/>
    </xf>
    <xf numFmtId="0" fontId="32" fillId="9" borderId="0" xfId="10" applyFill="1" applyAlignment="1">
      <alignment horizontal="center"/>
    </xf>
    <xf numFmtId="0" fontId="14" fillId="9" borderId="0" xfId="10" applyFont="1" applyFill="1" applyBorder="1" applyAlignment="1">
      <alignment horizontal="center" vertical="top"/>
    </xf>
    <xf numFmtId="170" fontId="7" fillId="0" borderId="0" xfId="19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14" fillId="0" borderId="0" xfId="10" applyFont="1" applyFill="1" applyBorder="1" applyAlignment="1">
      <alignment vertical="top"/>
    </xf>
    <xf numFmtId="2" fontId="7" fillId="0" borderId="0" xfId="0" applyNumberFormat="1" applyFont="1" applyFill="1"/>
    <xf numFmtId="0" fontId="7" fillId="0" borderId="2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quotePrefix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65" fontId="7" fillId="0" borderId="5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0" fontId="7" fillId="0" borderId="35" xfId="0" quotePrefix="1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/>
    </xf>
    <xf numFmtId="4" fontId="10" fillId="0" borderId="17" xfId="0" applyNumberFormat="1" applyFont="1" applyFill="1" applyBorder="1" applyAlignment="1">
      <alignment horizontal="center"/>
    </xf>
    <xf numFmtId="2" fontId="14" fillId="3" borderId="0" xfId="0" applyNumberFormat="1" applyFont="1" applyFill="1" applyBorder="1" applyAlignment="1">
      <alignment vertical="top"/>
    </xf>
    <xf numFmtId="0" fontId="8" fillId="0" borderId="0" xfId="0" applyFont="1" applyFill="1" applyAlignment="1">
      <alignment wrapText="1"/>
    </xf>
    <xf numFmtId="0" fontId="32" fillId="0" borderId="0" xfId="10" applyFill="1"/>
    <xf numFmtId="0" fontId="32" fillId="0" borderId="0" xfId="10" applyFill="1" applyAlignment="1">
      <alignment horizontal="center"/>
    </xf>
    <xf numFmtId="0" fontId="14" fillId="0" borderId="0" xfId="8" applyFont="1" applyFill="1" applyBorder="1" applyAlignment="1">
      <alignment horizontal="center" vertical="top"/>
    </xf>
    <xf numFmtId="0" fontId="14" fillId="0" borderId="0" xfId="8" applyFont="1" applyFill="1" applyBorder="1" applyAlignment="1">
      <alignment vertical="top"/>
    </xf>
    <xf numFmtId="0" fontId="0" fillId="0" borderId="0" xfId="0" applyFill="1"/>
    <xf numFmtId="0" fontId="0" fillId="0" borderId="0" xfId="0" applyFill="1" applyAlignment="1">
      <alignment horizontal="center"/>
    </xf>
    <xf numFmtId="167" fontId="14" fillId="0" borderId="0" xfId="10" applyNumberFormat="1" applyFont="1" applyFill="1" applyBorder="1" applyAlignment="1">
      <alignment vertical="top"/>
    </xf>
    <xf numFmtId="0" fontId="7" fillId="0" borderId="5" xfId="10" applyFont="1" applyFill="1" applyBorder="1" applyAlignment="1">
      <alignment vertical="center" wrapText="1"/>
    </xf>
    <xf numFmtId="2" fontId="7" fillId="0" borderId="5" xfId="8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quotePrefix="1" applyFont="1" applyFill="1" applyBorder="1" applyAlignment="1">
      <alignment horizontal="center" vertical="center"/>
    </xf>
    <xf numFmtId="165" fontId="7" fillId="0" borderId="23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7" xfId="0" quotePrefix="1" applyFont="1" applyFill="1" applyBorder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0" xfId="0" quotePrefix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65" fontId="7" fillId="0" borderId="2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7" fillId="0" borderId="0" xfId="0" applyNumberFormat="1" applyFont="1" applyFill="1" applyBorder="1"/>
    <xf numFmtId="2" fontId="7" fillId="0" borderId="0" xfId="0" applyNumberFormat="1" applyFont="1" applyFill="1" applyBorder="1" applyAlignment="1">
      <alignment vertical="top"/>
    </xf>
    <xf numFmtId="4" fontId="10" fillId="3" borderId="31" xfId="5" applyNumberFormat="1" applyFont="1" applyFill="1" applyBorder="1" applyAlignment="1">
      <alignment horizontal="center" vertical="center"/>
    </xf>
    <xf numFmtId="165" fontId="7" fillId="3" borderId="20" xfId="5" applyNumberFormat="1" applyFont="1" applyFill="1" applyBorder="1" applyAlignment="1">
      <alignment horizontal="center" vertical="center"/>
    </xf>
    <xf numFmtId="0" fontId="7" fillId="3" borderId="20" xfId="5" applyFont="1" applyFill="1" applyBorder="1" applyAlignment="1">
      <alignment horizontal="center" vertical="center"/>
    </xf>
    <xf numFmtId="0" fontId="7" fillId="3" borderId="10" xfId="5" quotePrefix="1" applyFont="1" applyFill="1" applyBorder="1" applyAlignment="1">
      <alignment horizontal="center" vertical="center"/>
    </xf>
    <xf numFmtId="0" fontId="7" fillId="3" borderId="30" xfId="5" quotePrefix="1" applyFont="1" applyFill="1" applyBorder="1" applyAlignment="1">
      <alignment horizontal="center" vertical="center"/>
    </xf>
    <xf numFmtId="0" fontId="7" fillId="3" borderId="60" xfId="5" applyFont="1" applyFill="1" applyBorder="1" applyAlignment="1">
      <alignment horizontal="center" vertical="center"/>
    </xf>
    <xf numFmtId="0" fontId="7" fillId="3" borderId="19" xfId="5" applyFont="1" applyFill="1" applyBorder="1" applyAlignment="1">
      <alignment horizontal="center" vertical="center"/>
    </xf>
    <xf numFmtId="0" fontId="7" fillId="3" borderId="29" xfId="5" applyFont="1" applyFill="1" applyBorder="1" applyAlignment="1">
      <alignment horizontal="center" vertical="center"/>
    </xf>
    <xf numFmtId="4" fontId="50" fillId="3" borderId="31" xfId="5" applyNumberFormat="1" applyFont="1" applyFill="1" applyBorder="1" applyAlignment="1">
      <alignment horizontal="center" vertical="center"/>
    </xf>
    <xf numFmtId="165" fontId="26" fillId="3" borderId="20" xfId="5" applyNumberFormat="1" applyFont="1" applyFill="1" applyBorder="1" applyAlignment="1">
      <alignment horizontal="center" vertical="center"/>
    </xf>
    <xf numFmtId="0" fontId="26" fillId="3" borderId="20" xfId="5" applyFont="1" applyFill="1" applyBorder="1" applyAlignment="1">
      <alignment horizontal="center" vertical="center"/>
    </xf>
    <xf numFmtId="0" fontId="26" fillId="3" borderId="30" xfId="5" applyFont="1" applyFill="1" applyBorder="1" applyAlignment="1">
      <alignment horizontal="center" vertical="center"/>
    </xf>
    <xf numFmtId="0" fontId="26" fillId="3" borderId="60" xfId="5" applyFont="1" applyFill="1" applyBorder="1" applyAlignment="1">
      <alignment horizontal="center" vertical="center"/>
    </xf>
    <xf numFmtId="0" fontId="26" fillId="3" borderId="19" xfId="5" applyFont="1" applyFill="1" applyBorder="1" applyAlignment="1">
      <alignment horizontal="center" vertical="center"/>
    </xf>
    <xf numFmtId="0" fontId="26" fillId="3" borderId="29" xfId="5" applyFont="1" applyFill="1" applyBorder="1" applyAlignment="1">
      <alignment horizontal="center" vertical="center"/>
    </xf>
    <xf numFmtId="0" fontId="14" fillId="3" borderId="5" xfId="10" applyFont="1" applyFill="1" applyBorder="1" applyAlignment="1">
      <alignment horizontal="left" vertical="center" wrapText="1"/>
    </xf>
    <xf numFmtId="1" fontId="14" fillId="3" borderId="5" xfId="10" applyNumberFormat="1" applyFont="1" applyFill="1" applyBorder="1" applyAlignment="1">
      <alignment horizontal="center" vertical="center"/>
    </xf>
    <xf numFmtId="0" fontId="14" fillId="3" borderId="4" xfId="10" applyFont="1" applyFill="1" applyBorder="1" applyAlignment="1">
      <alignment horizontal="left" vertical="center" wrapText="1"/>
    </xf>
    <xf numFmtId="1" fontId="14" fillId="3" borderId="4" xfId="10" applyNumberFormat="1" applyFont="1" applyFill="1" applyBorder="1" applyAlignment="1">
      <alignment horizontal="center" vertical="center"/>
    </xf>
    <xf numFmtId="2" fontId="14" fillId="3" borderId="4" xfId="8" applyNumberFormat="1" applyFont="1" applyFill="1" applyBorder="1" applyAlignment="1">
      <alignment horizontal="center" vertical="center"/>
    </xf>
    <xf numFmtId="0" fontId="14" fillId="3" borderId="20" xfId="10" applyFont="1" applyFill="1" applyBorder="1" applyAlignment="1">
      <alignment horizontal="left" vertical="center" wrapText="1"/>
    </xf>
    <xf numFmtId="1" fontId="14" fillId="3" borderId="20" xfId="10" applyNumberFormat="1" applyFont="1" applyFill="1" applyBorder="1" applyAlignment="1">
      <alignment horizontal="center" vertical="center"/>
    </xf>
    <xf numFmtId="2" fontId="14" fillId="3" borderId="20" xfId="8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2" fontId="14" fillId="3" borderId="5" xfId="8" applyNumberFormat="1" applyFont="1" applyFill="1" applyBorder="1" applyAlignment="1">
      <alignment horizontal="center" vertical="center"/>
    </xf>
    <xf numFmtId="0" fontId="21" fillId="2" borderId="0" xfId="7" applyNumberFormat="1" applyFont="1" applyFill="1" applyBorder="1" applyAlignment="1" applyProtection="1">
      <alignment horizontal="left" vertical="center" wrapText="1"/>
    </xf>
    <xf numFmtId="165" fontId="7" fillId="0" borderId="3" xfId="0" applyNumberFormat="1" applyFont="1" applyFill="1" applyBorder="1" applyAlignment="1">
      <alignment horizontal="center"/>
    </xf>
    <xf numFmtId="0" fontId="7" fillId="3" borderId="0" xfId="0" applyFont="1" applyFill="1"/>
    <xf numFmtId="166" fontId="21" fillId="0" borderId="0" xfId="16" applyNumberFormat="1" applyFont="1" applyFill="1" applyBorder="1" applyAlignment="1">
      <alignment horizontal="center" vertical="center" wrapText="1"/>
    </xf>
    <xf numFmtId="167" fontId="7" fillId="0" borderId="20" xfId="10" applyNumberFormat="1" applyFont="1" applyFill="1" applyBorder="1" applyAlignment="1">
      <alignment horizontal="center" vertical="center"/>
    </xf>
    <xf numFmtId="2" fontId="7" fillId="3" borderId="0" xfId="0" applyNumberFormat="1" applyFont="1" applyFill="1"/>
    <xf numFmtId="167" fontId="7" fillId="0" borderId="5" xfId="10" applyNumberFormat="1" applyFont="1" applyFill="1" applyBorder="1" applyAlignment="1">
      <alignment horizontal="center" vertical="center"/>
    </xf>
    <xf numFmtId="4" fontId="21" fillId="0" borderId="0" xfId="16" applyNumberFormat="1" applyFont="1" applyFill="1" applyBorder="1" applyAlignment="1">
      <alignment horizontal="center" vertical="center" wrapText="1"/>
    </xf>
    <xf numFmtId="1" fontId="21" fillId="0" borderId="0" xfId="16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Alignment="1">
      <alignment horizontal="left"/>
    </xf>
    <xf numFmtId="0" fontId="21" fillId="3" borderId="0" xfId="16" applyFont="1" applyFill="1" applyBorder="1" applyAlignment="1">
      <alignment horizontal="center" vertical="center" wrapText="1"/>
    </xf>
    <xf numFmtId="0" fontId="0" fillId="0" borderId="0" xfId="0"/>
    <xf numFmtId="4" fontId="14" fillId="0" borderId="0" xfId="0" applyNumberFormat="1" applyFont="1" applyFill="1" applyAlignment="1"/>
    <xf numFmtId="0" fontId="21" fillId="0" borderId="0" xfId="16" applyFont="1" applyFill="1" applyBorder="1" applyAlignment="1">
      <alignment horizontal="left" vertical="center" wrapText="1"/>
    </xf>
    <xf numFmtId="4" fontId="42" fillId="0" borderId="0" xfId="16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/>
    <xf numFmtId="0" fontId="8" fillId="0" borderId="0" xfId="0" applyFont="1" applyFill="1" applyAlignment="1">
      <alignment wrapText="1"/>
    </xf>
    <xf numFmtId="0" fontId="70" fillId="0" borderId="0" xfId="0" applyFont="1"/>
    <xf numFmtId="0" fontId="7" fillId="0" borderId="17" xfId="5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4" xfId="0" applyFont="1" applyFill="1" applyBorder="1" applyAlignment="1">
      <alignment horizontal="center"/>
    </xf>
    <xf numFmtId="165" fontId="7" fillId="0" borderId="8" xfId="0" applyNumberFormat="1" applyFont="1" applyFill="1" applyBorder="1" applyAlignment="1">
      <alignment horizontal="center"/>
    </xf>
    <xf numFmtId="4" fontId="7" fillId="0" borderId="53" xfId="0" applyNumberFormat="1" applyFont="1" applyFill="1" applyBorder="1" applyAlignment="1">
      <alignment horizontal="center" vertical="center"/>
    </xf>
    <xf numFmtId="4" fontId="7" fillId="0" borderId="49" xfId="0" applyNumberFormat="1" applyFont="1" applyFill="1" applyBorder="1" applyAlignment="1">
      <alignment horizontal="center" vertical="center"/>
    </xf>
    <xf numFmtId="0" fontId="7" fillId="0" borderId="5" xfId="5" applyFont="1" applyFill="1" applyBorder="1" applyAlignment="1">
      <alignment horizontal="center" vertical="center"/>
    </xf>
    <xf numFmtId="2" fontId="7" fillId="0" borderId="12" xfId="5" applyNumberFormat="1" applyFont="1" applyFill="1" applyBorder="1" applyAlignment="1">
      <alignment horizontal="center" vertical="center"/>
    </xf>
    <xf numFmtId="165" fontId="7" fillId="0" borderId="12" xfId="5" applyNumberFormat="1" applyFont="1" applyFill="1" applyBorder="1" applyAlignment="1">
      <alignment horizontal="center" vertical="center"/>
    </xf>
    <xf numFmtId="0" fontId="7" fillId="0" borderId="22" xfId="5" applyFont="1" applyFill="1" applyBorder="1" applyAlignment="1">
      <alignment horizontal="center" vertical="center"/>
    </xf>
    <xf numFmtId="165" fontId="7" fillId="0" borderId="66" xfId="5" applyNumberFormat="1" applyFont="1" applyFill="1" applyBorder="1" applyAlignment="1">
      <alignment horizontal="center" vertical="center"/>
    </xf>
    <xf numFmtId="0" fontId="7" fillId="0" borderId="10" xfId="5" applyFont="1" applyFill="1" applyBorder="1" applyAlignment="1">
      <alignment horizontal="center" vertical="center"/>
    </xf>
    <xf numFmtId="0" fontId="7" fillId="0" borderId="33" xfId="5" applyFont="1" applyFill="1" applyBorder="1" applyAlignment="1">
      <alignment horizontal="center" vertical="center"/>
    </xf>
    <xf numFmtId="2" fontId="7" fillId="0" borderId="34" xfId="5" applyNumberFormat="1" applyFont="1" applyFill="1" applyBorder="1" applyAlignment="1">
      <alignment horizontal="center" vertical="center"/>
    </xf>
    <xf numFmtId="165" fontId="7" fillId="0" borderId="34" xfId="5" applyNumberFormat="1" applyFont="1" applyFill="1" applyBorder="1" applyAlignment="1">
      <alignment horizontal="center" vertical="center"/>
    </xf>
    <xf numFmtId="165" fontId="7" fillId="0" borderId="48" xfId="5" applyNumberFormat="1" applyFont="1" applyFill="1" applyBorder="1" applyAlignment="1">
      <alignment horizontal="center" vertical="center"/>
    </xf>
    <xf numFmtId="0" fontId="41" fillId="0" borderId="0" xfId="16" applyFont="1" applyFill="1" applyBorder="1" applyAlignment="1">
      <alignment horizontal="center" vertical="top"/>
    </xf>
    <xf numFmtId="4" fontId="6" fillId="0" borderId="1" xfId="16" applyNumberFormat="1" applyFont="1" applyFill="1" applyBorder="1" applyAlignment="1">
      <alignment horizontal="center" vertical="center" wrapText="1"/>
    </xf>
    <xf numFmtId="0" fontId="12" fillId="0" borderId="48" xfId="10" applyFont="1" applyFill="1" applyBorder="1" applyAlignment="1">
      <alignment horizontal="center" vertical="center"/>
    </xf>
    <xf numFmtId="167" fontId="10" fillId="0" borderId="23" xfId="8" applyNumberFormat="1" applyFont="1" applyFill="1" applyBorder="1" applyAlignment="1">
      <alignment horizontal="center"/>
    </xf>
    <xf numFmtId="167" fontId="10" fillId="0" borderId="9" xfId="8" applyNumberFormat="1" applyFont="1" applyFill="1" applyBorder="1" applyAlignment="1">
      <alignment horizontal="center" vertical="center"/>
    </xf>
    <xf numFmtId="167" fontId="10" fillId="0" borderId="10" xfId="8" applyNumberFormat="1" applyFont="1" applyFill="1" applyBorder="1" applyAlignment="1">
      <alignment horizontal="center" vertical="top"/>
    </xf>
    <xf numFmtId="167" fontId="7" fillId="0" borderId="0" xfId="10" applyNumberFormat="1" applyFont="1" applyFill="1" applyBorder="1" applyAlignment="1">
      <alignment horizontal="center" vertical="top"/>
    </xf>
    <xf numFmtId="167" fontId="7" fillId="0" borderId="58" xfId="10" applyNumberFormat="1" applyFont="1" applyFill="1" applyBorder="1" applyAlignment="1">
      <alignment horizontal="center" vertical="top"/>
    </xf>
    <xf numFmtId="2" fontId="10" fillId="5" borderId="5" xfId="0" applyNumberFormat="1" applyFont="1" applyFill="1" applyBorder="1" applyAlignment="1">
      <alignment horizontal="center" vertical="center"/>
    </xf>
    <xf numFmtId="2" fontId="10" fillId="5" borderId="4" xfId="0" applyNumberFormat="1" applyFont="1" applyFill="1" applyBorder="1" applyAlignment="1">
      <alignment horizontal="center" vertical="center"/>
    </xf>
    <xf numFmtId="2" fontId="10" fillId="5" borderId="20" xfId="0" applyNumberFormat="1" applyFont="1" applyFill="1" applyBorder="1" applyAlignment="1">
      <alignment horizontal="center" vertical="center"/>
    </xf>
    <xf numFmtId="9" fontId="14" fillId="0" borderId="0" xfId="8" applyNumberFormat="1" applyFont="1" applyFill="1" applyBorder="1" applyAlignment="1">
      <alignment vertical="top"/>
    </xf>
    <xf numFmtId="0" fontId="7" fillId="0" borderId="1" xfId="5" applyFont="1" applyFill="1" applyBorder="1" applyAlignment="1">
      <alignment horizontal="center" vertical="center"/>
    </xf>
    <xf numFmtId="0" fontId="7" fillId="0" borderId="41" xfId="5" applyFont="1" applyFill="1" applyBorder="1" applyAlignment="1">
      <alignment horizontal="center" vertical="center"/>
    </xf>
    <xf numFmtId="2" fontId="7" fillId="0" borderId="42" xfId="5" applyNumberFormat="1" applyFont="1" applyFill="1" applyBorder="1" applyAlignment="1">
      <alignment horizontal="center" vertical="center"/>
    </xf>
    <xf numFmtId="165" fontId="7" fillId="0" borderId="42" xfId="5" applyNumberFormat="1" applyFont="1" applyFill="1" applyBorder="1" applyAlignment="1">
      <alignment horizontal="center" vertical="center"/>
    </xf>
    <xf numFmtId="0" fontId="7" fillId="0" borderId="44" xfId="5" applyFont="1" applyFill="1" applyBorder="1" applyAlignment="1">
      <alignment horizontal="center" vertical="center"/>
    </xf>
    <xf numFmtId="165" fontId="7" fillId="0" borderId="1" xfId="5" applyNumberFormat="1" applyFont="1" applyFill="1" applyBorder="1" applyAlignment="1">
      <alignment horizontal="center" vertical="center"/>
    </xf>
    <xf numFmtId="165" fontId="7" fillId="0" borderId="52" xfId="5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7" fillId="0" borderId="56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vertical="top"/>
    </xf>
    <xf numFmtId="2" fontId="0" fillId="0" borderId="0" xfId="0" applyNumberFormat="1" applyFill="1"/>
    <xf numFmtId="0" fontId="14" fillId="0" borderId="0" xfId="0" applyFont="1" applyFill="1" applyBorder="1" applyAlignment="1">
      <alignment vertical="top"/>
    </xf>
    <xf numFmtId="0" fontId="13" fillId="3" borderId="52" xfId="0" applyFont="1" applyFill="1" applyBorder="1" applyAlignment="1">
      <alignment vertical="top" wrapText="1"/>
    </xf>
    <xf numFmtId="0" fontId="7" fillId="3" borderId="52" xfId="0" applyFont="1" applyFill="1" applyBorder="1" applyAlignment="1">
      <alignment vertical="top" wrapText="1"/>
    </xf>
    <xf numFmtId="4" fontId="10" fillId="32" borderId="5" xfId="0" applyNumberFormat="1" applyFont="1" applyFill="1" applyBorder="1" applyAlignment="1">
      <alignment horizontal="center" vertical="center"/>
    </xf>
    <xf numFmtId="2" fontId="47" fillId="3" borderId="0" xfId="0" applyNumberFormat="1" applyFont="1" applyFill="1"/>
    <xf numFmtId="4" fontId="10" fillId="32" borderId="4" xfId="0" applyNumberFormat="1" applyFont="1" applyFill="1" applyBorder="1" applyAlignment="1">
      <alignment horizontal="center" vertical="center"/>
    </xf>
    <xf numFmtId="4" fontId="10" fillId="32" borderId="20" xfId="0" applyNumberFormat="1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2" fontId="7" fillId="33" borderId="0" xfId="0" applyNumberFormat="1" applyFont="1" applyFill="1"/>
    <xf numFmtId="9" fontId="29" fillId="33" borderId="0" xfId="2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center"/>
    </xf>
    <xf numFmtId="2" fontId="8" fillId="33" borderId="0" xfId="0" applyNumberFormat="1" applyFont="1" applyFill="1" applyAlignment="1">
      <alignment wrapText="1"/>
    </xf>
    <xf numFmtId="4" fontId="10" fillId="33" borderId="1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Alignment="1"/>
    <xf numFmtId="4" fontId="7" fillId="33" borderId="0" xfId="0" applyNumberFormat="1" applyFont="1" applyFill="1"/>
    <xf numFmtId="0" fontId="7" fillId="0" borderId="12" xfId="0" quotePrefix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0" fontId="7" fillId="0" borderId="2" xfId="0" quotePrefix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2" fontId="10" fillId="0" borderId="8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7" xfId="0" quotePrefix="1" applyFont="1" applyFill="1" applyBorder="1" applyAlignment="1">
      <alignment horizontal="center" vertical="center"/>
    </xf>
    <xf numFmtId="1" fontId="7" fillId="0" borderId="37" xfId="0" applyNumberFormat="1" applyFont="1" applyFill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vertical="top" wrapText="1"/>
    </xf>
    <xf numFmtId="0" fontId="13" fillId="0" borderId="56" xfId="0" applyFont="1" applyFill="1" applyBorder="1" applyAlignment="1">
      <alignment vertical="top" wrapText="1"/>
    </xf>
    <xf numFmtId="0" fontId="7" fillId="0" borderId="29" xfId="0" applyFont="1" applyFill="1" applyBorder="1" applyAlignment="1">
      <alignment horizontal="center" vertical="center"/>
    </xf>
    <xf numFmtId="0" fontId="7" fillId="0" borderId="19" xfId="0" quotePrefix="1" applyFont="1" applyFill="1" applyBorder="1" applyAlignment="1">
      <alignment horizontal="center" vertical="center"/>
    </xf>
    <xf numFmtId="1" fontId="7" fillId="0" borderId="30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2" fontId="10" fillId="0" borderId="20" xfId="0" applyNumberFormat="1" applyFont="1" applyFill="1" applyBorder="1" applyAlignment="1">
      <alignment horizontal="center" vertical="center"/>
    </xf>
    <xf numFmtId="4" fontId="10" fillId="0" borderId="1" xfId="5" applyNumberFormat="1" applyFont="1" applyFill="1" applyBorder="1" applyAlignment="1">
      <alignment horizontal="center" vertical="center" wrapText="1"/>
    </xf>
    <xf numFmtId="4" fontId="10" fillId="0" borderId="0" xfId="5" applyNumberFormat="1" applyFont="1" applyFill="1" applyAlignment="1">
      <alignment horizontal="left"/>
    </xf>
    <xf numFmtId="4" fontId="7" fillId="0" borderId="0" xfId="0" applyNumberFormat="1" applyFont="1" applyFill="1" applyAlignment="1">
      <alignment horizontal="left" vertical="top"/>
    </xf>
    <xf numFmtId="4" fontId="7" fillId="0" borderId="0" xfId="5" applyNumberFormat="1" applyFont="1" applyFill="1"/>
    <xf numFmtId="0" fontId="10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vertical="top" wrapText="1"/>
    </xf>
    <xf numFmtId="0" fontId="7" fillId="3" borderId="9" xfId="0" applyFont="1" applyFill="1" applyBorder="1" applyAlignment="1">
      <alignment vertical="top" wrapText="1"/>
    </xf>
    <xf numFmtId="0" fontId="7" fillId="3" borderId="41" xfId="5" applyFont="1" applyFill="1" applyBorder="1" applyAlignment="1">
      <alignment horizontal="center" vertical="center"/>
    </xf>
    <xf numFmtId="0" fontId="7" fillId="3" borderId="42" xfId="5" applyFont="1" applyFill="1" applyBorder="1" applyAlignment="1">
      <alignment horizontal="center" vertical="center"/>
    </xf>
    <xf numFmtId="0" fontId="7" fillId="3" borderId="1" xfId="5" applyFont="1" applyFill="1" applyBorder="1" applyAlignment="1">
      <alignment horizontal="center" vertical="center"/>
    </xf>
    <xf numFmtId="165" fontId="7" fillId="3" borderId="1" xfId="5" applyNumberFormat="1" applyFont="1" applyFill="1" applyBorder="1" applyAlignment="1">
      <alignment horizontal="center" vertical="center"/>
    </xf>
    <xf numFmtId="4" fontId="10" fillId="3" borderId="1" xfId="5" applyNumberFormat="1" applyFont="1" applyFill="1" applyBorder="1" applyAlignment="1">
      <alignment horizontal="center" vertical="center"/>
    </xf>
    <xf numFmtId="0" fontId="21" fillId="3" borderId="0" xfId="16" applyFont="1" applyFill="1" applyBorder="1" applyAlignment="1">
      <alignment horizontal="center" vertical="top" wrapText="1"/>
    </xf>
    <xf numFmtId="2" fontId="6" fillId="2" borderId="1" xfId="8" applyNumberFormat="1" applyFont="1" applyFill="1" applyBorder="1" applyAlignment="1">
      <alignment horizontal="center" vertical="center" wrapText="1"/>
    </xf>
    <xf numFmtId="166" fontId="6" fillId="2" borderId="1" xfId="8" applyNumberFormat="1" applyFont="1" applyFill="1" applyBorder="1" applyAlignment="1">
      <alignment horizontal="center" vertical="center" wrapText="1"/>
    </xf>
    <xf numFmtId="4" fontId="42" fillId="0" borderId="1" xfId="8" applyNumberFormat="1" applyFont="1" applyFill="1" applyBorder="1" applyAlignment="1">
      <alignment horizontal="center" vertical="center" wrapText="1"/>
    </xf>
    <xf numFmtId="4" fontId="6" fillId="2" borderId="1" xfId="8" applyNumberFormat="1" applyFont="1" applyFill="1" applyBorder="1" applyAlignment="1">
      <alignment horizontal="center" vertical="center" wrapText="1"/>
    </xf>
    <xf numFmtId="0" fontId="21" fillId="2" borderId="1" xfId="16" applyFont="1" applyFill="1" applyBorder="1" applyAlignment="1">
      <alignment horizontal="left" vertical="center" wrapText="1"/>
    </xf>
    <xf numFmtId="0" fontId="21" fillId="0" borderId="1" xfId="16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4" fontId="14" fillId="0" borderId="0" xfId="0" applyNumberFormat="1" applyFont="1" applyFill="1" applyAlignment="1">
      <alignment horizontal="left" vertical="top"/>
    </xf>
    <xf numFmtId="0" fontId="14" fillId="0" borderId="1" xfId="0" applyFont="1" applyFill="1" applyBorder="1" applyAlignment="1">
      <alignment horizontal="left" vertical="center"/>
    </xf>
    <xf numFmtId="0" fontId="21" fillId="3" borderId="1" xfId="16" applyFont="1" applyFill="1" applyBorder="1" applyAlignment="1">
      <alignment horizontal="left" vertical="center" wrapText="1"/>
    </xf>
    <xf numFmtId="4" fontId="42" fillId="3" borderId="1" xfId="16" applyNumberFormat="1" applyFont="1" applyFill="1" applyBorder="1" applyAlignment="1">
      <alignment horizontal="center" vertical="center" wrapText="1"/>
    </xf>
    <xf numFmtId="49" fontId="21" fillId="0" borderId="1" xfId="16" applyNumberFormat="1" applyFont="1" applyFill="1" applyBorder="1" applyAlignment="1" applyProtection="1">
      <alignment horizontal="left" vertical="center" wrapText="1"/>
      <protection locked="0"/>
    </xf>
    <xf numFmtId="0" fontId="44" fillId="0" borderId="1" xfId="16" applyFont="1" applyFill="1" applyBorder="1" applyAlignment="1">
      <alignment horizontal="left" vertical="center" wrapText="1"/>
    </xf>
    <xf numFmtId="0" fontId="44" fillId="3" borderId="1" xfId="16" applyFont="1" applyFill="1" applyBorder="1" applyAlignment="1">
      <alignment horizontal="left" vertical="center" wrapText="1"/>
    </xf>
    <xf numFmtId="0" fontId="72" fillId="0" borderId="0" xfId="0" applyFont="1" applyAlignment="1">
      <alignment vertical="center"/>
    </xf>
    <xf numFmtId="0" fontId="72" fillId="0" borderId="0" xfId="0" applyFont="1" applyAlignment="1">
      <alignment horizontal="right" vertical="center"/>
    </xf>
    <xf numFmtId="0" fontId="73" fillId="0" borderId="0" xfId="0" applyFont="1" applyAlignment="1">
      <alignment vertical="center"/>
    </xf>
    <xf numFmtId="0" fontId="7" fillId="2" borderId="1" xfId="5" applyFont="1" applyFill="1" applyBorder="1" applyAlignment="1">
      <alignment horizontal="center" vertical="center" wrapText="1"/>
    </xf>
    <xf numFmtId="0" fontId="7" fillId="2" borderId="0" xfId="5" applyFont="1" applyFill="1" applyAlignment="1">
      <alignment horizontal="center"/>
    </xf>
    <xf numFmtId="0" fontId="14" fillId="0" borderId="8" xfId="10" applyFont="1" applyFill="1" applyBorder="1" applyAlignment="1">
      <alignment horizontal="left" vertical="center" wrapText="1"/>
    </xf>
    <xf numFmtId="1" fontId="14" fillId="0" borderId="8" xfId="10" applyNumberFormat="1" applyFont="1" applyFill="1" applyBorder="1" applyAlignment="1">
      <alignment horizontal="center" vertical="center"/>
    </xf>
    <xf numFmtId="167" fontId="7" fillId="0" borderId="8" xfId="10" applyNumberFormat="1" applyFont="1" applyFill="1" applyBorder="1" applyAlignment="1">
      <alignment horizontal="center" vertical="center"/>
    </xf>
    <xf numFmtId="2" fontId="14" fillId="0" borderId="8" xfId="8" applyNumberFormat="1" applyFont="1" applyFill="1" applyBorder="1" applyAlignment="1">
      <alignment horizontal="center" vertical="center"/>
    </xf>
    <xf numFmtId="0" fontId="14" fillId="0" borderId="1" xfId="10" applyFont="1" applyFill="1" applyBorder="1" applyAlignment="1">
      <alignment horizontal="left" vertical="center" wrapText="1"/>
    </xf>
    <xf numFmtId="1" fontId="14" fillId="0" borderId="1" xfId="10" applyNumberFormat="1" applyFont="1" applyFill="1" applyBorder="1" applyAlignment="1">
      <alignment horizontal="center" vertical="center"/>
    </xf>
    <xf numFmtId="2" fontId="14" fillId="0" borderId="1" xfId="10" applyNumberFormat="1" applyFont="1" applyFill="1" applyBorder="1" applyAlignment="1">
      <alignment horizontal="center" vertical="center"/>
    </xf>
    <xf numFmtId="167" fontId="7" fillId="0" borderId="1" xfId="10" applyNumberFormat="1" applyFont="1" applyFill="1" applyBorder="1" applyAlignment="1">
      <alignment horizontal="center" vertical="center"/>
    </xf>
    <xf numFmtId="0" fontId="10" fillId="0" borderId="1" xfId="10" applyFont="1" applyFill="1" applyBorder="1" applyAlignment="1">
      <alignment horizontal="center" vertical="center" wrapText="1"/>
    </xf>
    <xf numFmtId="2" fontId="14" fillId="0" borderId="1" xfId="8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8" xfId="0" quotePrefix="1" applyFont="1" applyFill="1" applyBorder="1" applyAlignment="1">
      <alignment horizontal="center"/>
    </xf>
    <xf numFmtId="4" fontId="10" fillId="0" borderId="21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9" xfId="0" applyFont="1" applyFill="1" applyBorder="1" applyAlignment="1"/>
    <xf numFmtId="0" fontId="7" fillId="0" borderId="10" xfId="0" applyFont="1" applyFill="1" applyBorder="1" applyAlignment="1"/>
    <xf numFmtId="0" fontId="7" fillId="0" borderId="2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5" borderId="0" xfId="5" applyFont="1" applyFill="1"/>
    <xf numFmtId="0" fontId="74" fillId="0" borderId="0" xfId="5" applyFont="1" applyFill="1" applyAlignment="1">
      <alignment horizontal="center"/>
    </xf>
    <xf numFmtId="0" fontId="74" fillId="0" borderId="0" xfId="5" applyFont="1" applyFill="1" applyBorder="1" applyAlignment="1">
      <alignment horizontal="center"/>
    </xf>
    <xf numFmtId="0" fontId="75" fillId="0" borderId="0" xfId="5" applyFont="1" applyFill="1" applyAlignment="1">
      <alignment horizontal="center" wrapText="1"/>
    </xf>
    <xf numFmtId="0" fontId="76" fillId="0" borderId="0" xfId="0" applyNumberFormat="1" applyFont="1" applyFill="1"/>
    <xf numFmtId="0" fontId="77" fillId="0" borderId="0" xfId="0" applyFont="1" applyFill="1" applyAlignment="1">
      <alignment horizontal="center"/>
    </xf>
    <xf numFmtId="0" fontId="76" fillId="0" borderId="0" xfId="0" applyNumberFormat="1" applyFont="1" applyFill="1" applyAlignment="1">
      <alignment horizontal="center"/>
    </xf>
    <xf numFmtId="49" fontId="76" fillId="0" borderId="0" xfId="0" applyNumberFormat="1" applyFont="1" applyFill="1" applyAlignment="1">
      <alignment horizontal="center"/>
    </xf>
    <xf numFmtId="0" fontId="76" fillId="0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left" vertical="center"/>
    </xf>
    <xf numFmtId="0" fontId="10" fillId="3" borderId="0" xfId="5" applyFont="1" applyFill="1" applyBorder="1" applyAlignment="1">
      <alignment horizontal="left" vertical="center" wrapText="1"/>
    </xf>
    <xf numFmtId="0" fontId="7" fillId="3" borderId="0" xfId="5" applyFont="1" applyFill="1" applyBorder="1" applyAlignment="1">
      <alignment horizontal="center" vertical="center"/>
    </xf>
    <xf numFmtId="0" fontId="14" fillId="0" borderId="0" xfId="5" applyFont="1" applyFill="1" applyBorder="1" applyAlignment="1">
      <alignment horizontal="center" vertical="center"/>
    </xf>
    <xf numFmtId="165" fontId="7" fillId="3" borderId="0" xfId="5" applyNumberFormat="1" applyFont="1" applyFill="1" applyBorder="1" applyAlignment="1">
      <alignment horizontal="center" vertical="center"/>
    </xf>
    <xf numFmtId="4" fontId="10" fillId="3" borderId="0" xfId="5" applyNumberFormat="1" applyFont="1" applyFill="1" applyBorder="1" applyAlignment="1">
      <alignment horizontal="center" vertical="center"/>
    </xf>
    <xf numFmtId="4" fontId="10" fillId="0" borderId="0" xfId="5" applyNumberFormat="1" applyFont="1" applyFill="1" applyBorder="1" applyAlignment="1">
      <alignment horizontal="center" vertical="center"/>
    </xf>
    <xf numFmtId="4" fontId="10" fillId="3" borderId="20" xfId="5" applyNumberFormat="1" applyFont="1" applyFill="1" applyBorder="1" applyAlignment="1">
      <alignment horizontal="center" vertical="center"/>
    </xf>
    <xf numFmtId="0" fontId="78" fillId="0" borderId="0" xfId="16" applyFont="1" applyFill="1" applyBorder="1" applyAlignment="1">
      <alignment vertical="top" wrapText="1"/>
    </xf>
    <xf numFmtId="0" fontId="78" fillId="0" borderId="0" xfId="7" applyNumberFormat="1" applyFont="1" applyFill="1" applyBorder="1" applyAlignment="1" applyProtection="1">
      <alignment vertical="center" wrapText="1"/>
    </xf>
    <xf numFmtId="0" fontId="78" fillId="0" borderId="63" xfId="8" applyFont="1" applyFill="1" applyBorder="1" applyAlignment="1">
      <alignment vertical="center" wrapText="1"/>
    </xf>
    <xf numFmtId="0" fontId="78" fillId="0" borderId="64" xfId="8" applyFont="1" applyFill="1" applyBorder="1" applyAlignment="1">
      <alignment vertical="center" wrapText="1"/>
    </xf>
    <xf numFmtId="49" fontId="79" fillId="0" borderId="0" xfId="16" applyNumberFormat="1" applyFont="1" applyFill="1" applyBorder="1" applyAlignment="1" applyProtection="1">
      <alignment vertical="center" wrapText="1"/>
      <protection locked="0"/>
    </xf>
    <xf numFmtId="0" fontId="78" fillId="0" borderId="0" xfId="0" quotePrefix="1" applyNumberFormat="1" applyFont="1" applyFill="1" applyBorder="1" applyAlignment="1">
      <alignment horizontal="center" vertical="center"/>
    </xf>
    <xf numFmtId="49" fontId="80" fillId="0" borderId="0" xfId="16" applyNumberFormat="1" applyFont="1" applyFill="1" applyBorder="1" applyAlignment="1" applyProtection="1">
      <alignment horizontal="center" vertical="center" wrapText="1"/>
      <protection locked="0"/>
    </xf>
    <xf numFmtId="0" fontId="81" fillId="0" borderId="44" xfId="11" quotePrefix="1" applyNumberFormat="1" applyFont="1" applyFill="1" applyBorder="1" applyAlignment="1">
      <alignment horizontal="center"/>
    </xf>
    <xf numFmtId="0" fontId="78" fillId="0" borderId="0" xfId="0" quotePrefix="1" applyNumberFormat="1" applyFont="1" applyFill="1" applyBorder="1" applyAlignment="1">
      <alignment vertical="center"/>
    </xf>
    <xf numFmtId="0" fontId="78" fillId="0" borderId="0" xfId="16" applyFont="1" applyFill="1" applyBorder="1" applyAlignment="1">
      <alignment vertical="center" wrapText="1"/>
    </xf>
    <xf numFmtId="0" fontId="84" fillId="0" borderId="0" xfId="0" applyFont="1" applyFill="1"/>
    <xf numFmtId="2" fontId="21" fillId="3" borderId="0" xfId="16" applyNumberFormat="1" applyFont="1" applyFill="1" applyBorder="1" applyAlignment="1">
      <alignment horizontal="center" vertical="center" wrapText="1"/>
    </xf>
    <xf numFmtId="0" fontId="81" fillId="0" borderId="0" xfId="11" quotePrefix="1" applyNumberFormat="1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 vertical="center"/>
    </xf>
    <xf numFmtId="4" fontId="21" fillId="3" borderId="0" xfId="16" applyNumberFormat="1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vertical="top" wrapText="1"/>
    </xf>
    <xf numFmtId="0" fontId="13" fillId="3" borderId="16" xfId="0" applyFont="1" applyFill="1" applyBorder="1" applyAlignment="1">
      <alignment vertical="top" wrapText="1"/>
    </xf>
    <xf numFmtId="2" fontId="21" fillId="0" borderId="0" xfId="16" applyNumberFormat="1" applyFont="1" applyFill="1" applyBorder="1" applyAlignment="1">
      <alignment horizontal="center" vertical="center" wrapText="1"/>
    </xf>
    <xf numFmtId="0" fontId="17" fillId="0" borderId="0" xfId="16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left"/>
    </xf>
    <xf numFmtId="0" fontId="7" fillId="3" borderId="9" xfId="0" applyFont="1" applyFill="1" applyBorder="1" applyAlignment="1">
      <alignment vertical="top" wrapText="1"/>
    </xf>
    <xf numFmtId="0" fontId="7" fillId="3" borderId="17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13" fillId="3" borderId="17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/>
    </xf>
    <xf numFmtId="0" fontId="7" fillId="3" borderId="15" xfId="0" applyFont="1" applyFill="1" applyBorder="1" applyAlignment="1">
      <alignment horizontal="center" vertical="top" wrapText="1"/>
    </xf>
    <xf numFmtId="0" fontId="7" fillId="3" borderId="16" xfId="0" applyFont="1" applyFill="1" applyBorder="1" applyAlignment="1">
      <alignment horizontal="center" vertical="top" wrapText="1"/>
    </xf>
    <xf numFmtId="0" fontId="7" fillId="3" borderId="17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3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/>
    </xf>
    <xf numFmtId="0" fontId="7" fillId="3" borderId="23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  <xf numFmtId="0" fontId="7" fillId="34" borderId="26" xfId="0" applyFont="1" applyFill="1" applyBorder="1" applyAlignment="1">
      <alignment horizontal="center" vertical="center"/>
    </xf>
    <xf numFmtId="0" fontId="7" fillId="34" borderId="2" xfId="0" applyFont="1" applyFill="1" applyBorder="1" applyAlignment="1">
      <alignment horizontal="center" vertical="center"/>
    </xf>
    <xf numFmtId="0" fontId="7" fillId="34" borderId="6" xfId="0" quotePrefix="1" applyFont="1" applyFill="1" applyBorder="1" applyAlignment="1">
      <alignment horizontal="center" vertical="center"/>
    </xf>
    <xf numFmtId="0" fontId="7" fillId="34" borderId="4" xfId="0" applyFont="1" applyFill="1" applyBorder="1" applyAlignment="1">
      <alignment horizontal="center" vertical="center"/>
    </xf>
    <xf numFmtId="165" fontId="7" fillId="34" borderId="4" xfId="0" applyNumberFormat="1" applyFont="1" applyFill="1" applyBorder="1" applyAlignment="1">
      <alignment horizontal="center" vertical="center"/>
    </xf>
    <xf numFmtId="4" fontId="10" fillId="34" borderId="28" xfId="0" applyNumberFormat="1" applyFont="1" applyFill="1" applyBorder="1" applyAlignment="1">
      <alignment horizontal="center" vertical="center"/>
    </xf>
    <xf numFmtId="4" fontId="10" fillId="34" borderId="4" xfId="0" applyNumberFormat="1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top" wrapText="1"/>
    </xf>
    <xf numFmtId="0" fontId="7" fillId="34" borderId="27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3" xfId="0" quotePrefix="1" applyFont="1" applyFill="1" applyBorder="1" applyAlignment="1">
      <alignment horizontal="center" vertical="center"/>
    </xf>
    <xf numFmtId="165" fontId="7" fillId="34" borderId="5" xfId="0" applyNumberFormat="1" applyFont="1" applyFill="1" applyBorder="1" applyAlignment="1">
      <alignment horizontal="center" vertical="center"/>
    </xf>
    <xf numFmtId="4" fontId="10" fillId="34" borderId="5" xfId="0" applyNumberFormat="1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top" wrapText="1"/>
    </xf>
    <xf numFmtId="0" fontId="7" fillId="35" borderId="27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3" xfId="0" quotePrefix="1" applyFont="1" applyFill="1" applyBorder="1" applyAlignment="1">
      <alignment horizontal="center" vertical="center"/>
    </xf>
    <xf numFmtId="0" fontId="7" fillId="35" borderId="5" xfId="0" applyFont="1" applyFill="1" applyBorder="1" applyAlignment="1">
      <alignment horizontal="center" vertical="center"/>
    </xf>
    <xf numFmtId="165" fontId="7" fillId="35" borderId="5" xfId="0" applyNumberFormat="1" applyFont="1" applyFill="1" applyBorder="1" applyAlignment="1">
      <alignment horizontal="center" vertical="center"/>
    </xf>
    <xf numFmtId="4" fontId="10" fillId="35" borderId="5" xfId="0" applyNumberFormat="1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top" wrapText="1"/>
    </xf>
    <xf numFmtId="0" fontId="7" fillId="35" borderId="26" xfId="0" applyFont="1" applyFill="1" applyBorder="1" applyAlignment="1">
      <alignment horizontal="center" vertical="center"/>
    </xf>
    <xf numFmtId="0" fontId="7" fillId="35" borderId="2" xfId="0" applyFont="1" applyFill="1" applyBorder="1" applyAlignment="1">
      <alignment horizontal="center" vertical="center"/>
    </xf>
    <xf numFmtId="0" fontId="7" fillId="35" borderId="6" xfId="0" quotePrefix="1" applyFont="1" applyFill="1" applyBorder="1" applyAlignment="1">
      <alignment horizontal="center" vertical="center"/>
    </xf>
    <xf numFmtId="0" fontId="7" fillId="35" borderId="4" xfId="0" applyFont="1" applyFill="1" applyBorder="1" applyAlignment="1">
      <alignment horizontal="center" vertical="center"/>
    </xf>
    <xf numFmtId="165" fontId="7" fillId="35" borderId="4" xfId="0" applyNumberFormat="1" applyFont="1" applyFill="1" applyBorder="1" applyAlignment="1">
      <alignment horizontal="center" vertical="center"/>
    </xf>
    <xf numFmtId="4" fontId="10" fillId="35" borderId="28" xfId="0" applyNumberFormat="1" applyFont="1" applyFill="1" applyBorder="1" applyAlignment="1">
      <alignment horizontal="center" vertical="center"/>
    </xf>
    <xf numFmtId="4" fontId="10" fillId="35" borderId="4" xfId="0" applyNumberFormat="1" applyFont="1" applyFill="1" applyBorder="1" applyAlignment="1">
      <alignment horizontal="center" vertical="center"/>
    </xf>
    <xf numFmtId="0" fontId="7" fillId="35" borderId="38" xfId="0" applyFont="1" applyFill="1" applyBorder="1" applyAlignment="1">
      <alignment horizontal="center" vertical="center"/>
    </xf>
    <xf numFmtId="0" fontId="7" fillId="35" borderId="39" xfId="0" applyFont="1" applyFill="1" applyBorder="1" applyAlignment="1">
      <alignment horizontal="center" vertical="center"/>
    </xf>
    <xf numFmtId="0" fontId="7" fillId="35" borderId="40" xfId="0" quotePrefix="1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165" fontId="7" fillId="35" borderId="23" xfId="0" applyNumberFormat="1" applyFont="1" applyFill="1" applyBorder="1" applyAlignment="1">
      <alignment horizontal="center" vertical="center"/>
    </xf>
    <xf numFmtId="4" fontId="10" fillId="35" borderId="22" xfId="0" applyNumberFormat="1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/>
    </xf>
    <xf numFmtId="0" fontId="7" fillId="35" borderId="7" xfId="0" applyFont="1" applyFill="1" applyBorder="1" applyAlignment="1">
      <alignment horizontal="center" vertical="center"/>
    </xf>
    <xf numFmtId="0" fontId="7" fillId="35" borderId="37" xfId="0" quotePrefix="1" applyFont="1" applyFill="1" applyBorder="1" applyAlignment="1">
      <alignment horizontal="center" vertical="center"/>
    </xf>
    <xf numFmtId="0" fontId="7" fillId="35" borderId="8" xfId="0" applyFont="1" applyFill="1" applyBorder="1" applyAlignment="1">
      <alignment horizontal="center" vertical="center"/>
    </xf>
    <xf numFmtId="165" fontId="7" fillId="35" borderId="8" xfId="0" applyNumberFormat="1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top" wrapText="1"/>
    </xf>
    <xf numFmtId="0" fontId="7" fillId="35" borderId="29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30" xfId="0" quotePrefix="1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165" fontId="7" fillId="35" borderId="20" xfId="0" applyNumberFormat="1" applyFont="1" applyFill="1" applyBorder="1" applyAlignment="1">
      <alignment horizontal="center" vertical="center"/>
    </xf>
    <xf numFmtId="4" fontId="10" fillId="35" borderId="31" xfId="0" applyNumberFormat="1" applyFont="1" applyFill="1" applyBorder="1" applyAlignment="1">
      <alignment horizontal="center" vertical="center"/>
    </xf>
    <xf numFmtId="4" fontId="10" fillId="35" borderId="20" xfId="0" applyNumberFormat="1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8" xfId="0" quotePrefix="1" applyFont="1" applyFill="1" applyBorder="1" applyAlignment="1">
      <alignment horizontal="center" vertical="center"/>
    </xf>
    <xf numFmtId="0" fontId="7" fillId="35" borderId="3" xfId="0" applyFont="1" applyFill="1" applyBorder="1" applyAlignment="1">
      <alignment horizontal="center" vertical="center"/>
    </xf>
    <xf numFmtId="165" fontId="7" fillId="35" borderId="3" xfId="0" applyNumberFormat="1" applyFont="1" applyFill="1" applyBorder="1" applyAlignment="1">
      <alignment horizontal="center" vertical="center"/>
    </xf>
    <xf numFmtId="4" fontId="10" fillId="35" borderId="3" xfId="0" applyNumberFormat="1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/>
    </xf>
    <xf numFmtId="0" fontId="7" fillId="35" borderId="23" xfId="0" applyFont="1" applyFill="1" applyBorder="1" applyAlignment="1">
      <alignment horizontal="center" vertical="top" wrapText="1"/>
    </xf>
    <xf numFmtId="0" fontId="85" fillId="3" borderId="0" xfId="0" applyFont="1" applyFill="1" applyAlignment="1">
      <alignment horizontal="left"/>
    </xf>
    <xf numFmtId="0" fontId="7" fillId="35" borderId="1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7" fillId="35" borderId="9" xfId="0" applyFont="1" applyFill="1" applyBorder="1" applyAlignment="1">
      <alignment horizontal="center" vertical="top" wrapText="1"/>
    </xf>
    <xf numFmtId="0" fontId="7" fillId="35" borderId="2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4" fontId="10" fillId="35" borderId="21" xfId="0" applyNumberFormat="1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165" fontId="7" fillId="34" borderId="3" xfId="0" applyNumberFormat="1" applyFont="1" applyFill="1" applyBorder="1" applyAlignment="1">
      <alignment horizontal="center" vertical="center"/>
    </xf>
    <xf numFmtId="4" fontId="10" fillId="34" borderId="3" xfId="0" applyNumberFormat="1" applyFont="1" applyFill="1" applyBorder="1" applyAlignment="1">
      <alignment horizontal="center" vertical="center"/>
    </xf>
    <xf numFmtId="0" fontId="7" fillId="34" borderId="9" xfId="0" applyFont="1" applyFill="1" applyBorder="1" applyAlignment="1">
      <alignment horizontal="center" vertical="top" wrapText="1"/>
    </xf>
    <xf numFmtId="0" fontId="14" fillId="3" borderId="23" xfId="0" applyFont="1" applyFill="1" applyBorder="1" applyAlignment="1">
      <alignment horizontal="center" vertical="top" wrapText="1"/>
    </xf>
    <xf numFmtId="0" fontId="14" fillId="3" borderId="9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7" fillId="34" borderId="22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top" wrapText="1"/>
    </xf>
    <xf numFmtId="0" fontId="7" fillId="34" borderId="29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30" xfId="0" quotePrefix="1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165" fontId="7" fillId="34" borderId="20" xfId="0" applyNumberFormat="1" applyFont="1" applyFill="1" applyBorder="1" applyAlignment="1">
      <alignment horizontal="center" vertical="center"/>
    </xf>
    <xf numFmtId="4" fontId="10" fillId="34" borderId="20" xfId="0" applyNumberFormat="1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/>
    </xf>
    <xf numFmtId="0" fontId="7" fillId="34" borderId="36" xfId="0" applyFont="1" applyFill="1" applyBorder="1" applyAlignment="1">
      <alignment horizontal="center" vertical="center"/>
    </xf>
    <xf numFmtId="0" fontId="7" fillId="34" borderId="7" xfId="0" applyFont="1" applyFill="1" applyBorder="1" applyAlignment="1">
      <alignment horizontal="center" vertical="center"/>
    </xf>
    <xf numFmtId="0" fontId="7" fillId="34" borderId="37" xfId="0" quotePrefix="1" applyFont="1" applyFill="1" applyBorder="1" applyAlignment="1">
      <alignment horizontal="center" vertical="center"/>
    </xf>
    <xf numFmtId="165" fontId="7" fillId="34" borderId="8" xfId="0" applyNumberFormat="1" applyFont="1" applyFill="1" applyBorder="1" applyAlignment="1">
      <alignment horizontal="center" vertical="center"/>
    </xf>
    <xf numFmtId="0" fontId="7" fillId="34" borderId="6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" fontId="0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34" borderId="32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4" borderId="18" xfId="0" quotePrefix="1" applyFont="1" applyFill="1" applyBorder="1" applyAlignment="1">
      <alignment horizontal="center"/>
    </xf>
    <xf numFmtId="0" fontId="7" fillId="34" borderId="3" xfId="0" applyFont="1" applyFill="1" applyBorder="1" applyAlignment="1">
      <alignment horizontal="center"/>
    </xf>
    <xf numFmtId="165" fontId="7" fillId="34" borderId="3" xfId="0" applyNumberFormat="1" applyFont="1" applyFill="1" applyBorder="1" applyAlignment="1">
      <alignment horizontal="center"/>
    </xf>
    <xf numFmtId="4" fontId="10" fillId="34" borderId="21" xfId="0" applyNumberFormat="1" applyFont="1" applyFill="1" applyBorder="1" applyAlignment="1">
      <alignment horizontal="center"/>
    </xf>
    <xf numFmtId="4" fontId="10" fillId="34" borderId="3" xfId="0" applyNumberFormat="1" applyFont="1" applyFill="1" applyBorder="1" applyAlignment="1">
      <alignment horizontal="center"/>
    </xf>
    <xf numFmtId="0" fontId="7" fillId="34" borderId="26" xfId="0" applyFont="1" applyFill="1" applyBorder="1" applyAlignment="1">
      <alignment horizontal="center"/>
    </xf>
    <xf numFmtId="0" fontId="7" fillId="34" borderId="2" xfId="0" applyFont="1" applyFill="1" applyBorder="1" applyAlignment="1">
      <alignment horizontal="center"/>
    </xf>
    <xf numFmtId="0" fontId="7" fillId="34" borderId="8" xfId="0" applyFont="1" applyFill="1" applyBorder="1" applyAlignment="1">
      <alignment horizontal="center"/>
    </xf>
    <xf numFmtId="0" fontId="7" fillId="35" borderId="18" xfId="0" quotePrefix="1" applyFont="1" applyFill="1" applyBorder="1" applyAlignment="1">
      <alignment horizontal="center"/>
    </xf>
    <xf numFmtId="0" fontId="7" fillId="35" borderId="8" xfId="0" applyFont="1" applyFill="1" applyBorder="1" applyAlignment="1">
      <alignment horizontal="center"/>
    </xf>
    <xf numFmtId="165" fontId="7" fillId="35" borderId="3" xfId="0" applyNumberFormat="1" applyFont="1" applyFill="1" applyBorder="1" applyAlignment="1">
      <alignment horizontal="center"/>
    </xf>
    <xf numFmtId="4" fontId="10" fillId="35" borderId="21" xfId="0" applyNumberFormat="1" applyFont="1" applyFill="1" applyBorder="1" applyAlignment="1">
      <alignment horizontal="center"/>
    </xf>
    <xf numFmtId="4" fontId="10" fillId="35" borderId="3" xfId="0" applyNumberFormat="1" applyFont="1" applyFill="1" applyBorder="1" applyAlignment="1">
      <alignment horizontal="center"/>
    </xf>
    <xf numFmtId="0" fontId="7" fillId="35" borderId="36" xfId="0" applyFont="1" applyFill="1" applyBorder="1" applyAlignment="1">
      <alignment horizontal="center"/>
    </xf>
    <xf numFmtId="0" fontId="7" fillId="35" borderId="7" xfId="0" applyFont="1" applyFill="1" applyBorder="1" applyAlignment="1">
      <alignment horizontal="center"/>
    </xf>
    <xf numFmtId="0" fontId="7" fillId="34" borderId="36" xfId="0" applyFont="1" applyFill="1" applyBorder="1" applyAlignment="1">
      <alignment horizontal="center"/>
    </xf>
    <xf numFmtId="0" fontId="7" fillId="34" borderId="7" xfId="0" applyFont="1" applyFill="1" applyBorder="1" applyAlignment="1">
      <alignment horizontal="center"/>
    </xf>
    <xf numFmtId="0" fontId="7" fillId="35" borderId="26" xfId="0" applyFont="1" applyFill="1" applyBorder="1" applyAlignment="1">
      <alignment horizontal="center"/>
    </xf>
    <xf numFmtId="0" fontId="7" fillId="35" borderId="2" xfId="0" applyFont="1" applyFill="1" applyBorder="1" applyAlignment="1">
      <alignment horizontal="center"/>
    </xf>
    <xf numFmtId="0" fontId="7" fillId="35" borderId="4" xfId="0" applyFont="1" applyFill="1" applyBorder="1" applyAlignment="1">
      <alignment horizontal="center"/>
    </xf>
    <xf numFmtId="0" fontId="7" fillId="35" borderId="27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7" fillId="35" borderId="13" xfId="0" quotePrefix="1" applyFont="1" applyFill="1" applyBorder="1" applyAlignment="1">
      <alignment horizontal="center"/>
    </xf>
    <xf numFmtId="0" fontId="7" fillId="35" borderId="5" xfId="0" applyFont="1" applyFill="1" applyBorder="1" applyAlignment="1">
      <alignment horizontal="center"/>
    </xf>
    <xf numFmtId="165" fontId="7" fillId="35" borderId="5" xfId="0" applyNumberFormat="1" applyFont="1" applyFill="1" applyBorder="1" applyAlignment="1">
      <alignment horizontal="center"/>
    </xf>
    <xf numFmtId="4" fontId="10" fillId="35" borderId="22" xfId="0" applyNumberFormat="1" applyFont="1" applyFill="1" applyBorder="1" applyAlignment="1">
      <alignment horizontal="center"/>
    </xf>
    <xf numFmtId="4" fontId="10" fillId="35" borderId="5" xfId="0" applyNumberFormat="1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wrapText="1"/>
    </xf>
    <xf numFmtId="1" fontId="21" fillId="3" borderId="1" xfId="16" applyNumberFormat="1" applyFont="1" applyFill="1" applyBorder="1" applyAlignment="1">
      <alignment horizontal="center" vertical="center" wrapText="1"/>
    </xf>
    <xf numFmtId="166" fontId="21" fillId="3" borderId="1" xfId="16" applyNumberFormat="1" applyFont="1" applyFill="1" applyBorder="1" applyAlignment="1">
      <alignment horizontal="center" vertical="center" wrapText="1"/>
    </xf>
    <xf numFmtId="4" fontId="21" fillId="3" borderId="1" xfId="16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 horizontal="center"/>
    </xf>
    <xf numFmtId="0" fontId="14" fillId="36" borderId="4" xfId="10" applyFont="1" applyFill="1" applyBorder="1" applyAlignment="1">
      <alignment horizontal="left" vertical="center" wrapText="1"/>
    </xf>
    <xf numFmtId="1" fontId="14" fillId="36" borderId="4" xfId="10" applyNumberFormat="1" applyFont="1" applyFill="1" applyBorder="1" applyAlignment="1">
      <alignment horizontal="center" vertical="center"/>
    </xf>
    <xf numFmtId="167" fontId="7" fillId="36" borderId="4" xfId="10" applyNumberFormat="1" applyFont="1" applyFill="1" applyBorder="1" applyAlignment="1">
      <alignment horizontal="center" vertical="center"/>
    </xf>
    <xf numFmtId="2" fontId="14" fillId="36" borderId="4" xfId="8" applyNumberFormat="1" applyFont="1" applyFill="1" applyBorder="1" applyAlignment="1">
      <alignment horizontal="center" vertical="center"/>
    </xf>
    <xf numFmtId="2" fontId="7" fillId="36" borderId="0" xfId="0" applyNumberFormat="1" applyFont="1" applyFill="1"/>
    <xf numFmtId="0" fontId="0" fillId="36" borderId="0" xfId="0" applyFill="1"/>
    <xf numFmtId="0" fontId="14" fillId="36" borderId="0" xfId="10" applyFont="1" applyFill="1" applyBorder="1" applyAlignment="1">
      <alignment vertical="top"/>
    </xf>
    <xf numFmtId="0" fontId="14" fillId="36" borderId="5" xfId="10" applyFont="1" applyFill="1" applyBorder="1" applyAlignment="1">
      <alignment horizontal="left" vertical="center" wrapText="1"/>
    </xf>
    <xf numFmtId="1" fontId="14" fillId="36" borderId="5" xfId="10" applyNumberFormat="1" applyFont="1" applyFill="1" applyBorder="1" applyAlignment="1">
      <alignment horizontal="center" vertical="center"/>
    </xf>
    <xf numFmtId="167" fontId="7" fillId="36" borderId="5" xfId="10" applyNumberFormat="1" applyFont="1" applyFill="1" applyBorder="1" applyAlignment="1">
      <alignment horizontal="center" vertical="center"/>
    </xf>
    <xf numFmtId="2" fontId="14" fillId="36" borderId="5" xfId="8" applyNumberFormat="1" applyFont="1" applyFill="1" applyBorder="1" applyAlignment="1">
      <alignment horizontal="center" vertical="center"/>
    </xf>
    <xf numFmtId="1" fontId="14" fillId="36" borderId="4" xfId="10" applyNumberFormat="1" applyFont="1" applyFill="1" applyBorder="1" applyAlignment="1">
      <alignment horizontal="center" vertical="center" wrapText="1"/>
    </xf>
    <xf numFmtId="0" fontId="14" fillId="36" borderId="20" xfId="10" applyFont="1" applyFill="1" applyBorder="1" applyAlignment="1">
      <alignment horizontal="left" vertical="center" wrapText="1"/>
    </xf>
    <xf numFmtId="1" fontId="14" fillId="36" borderId="20" xfId="10" applyNumberFormat="1" applyFont="1" applyFill="1" applyBorder="1" applyAlignment="1">
      <alignment horizontal="center" vertical="center"/>
    </xf>
    <xf numFmtId="1" fontId="14" fillId="36" borderId="20" xfId="10" applyNumberFormat="1" applyFont="1" applyFill="1" applyBorder="1" applyAlignment="1">
      <alignment horizontal="center" vertical="center" wrapText="1"/>
    </xf>
    <xf numFmtId="167" fontId="7" fillId="36" borderId="20" xfId="10" applyNumberFormat="1" applyFont="1" applyFill="1" applyBorder="1" applyAlignment="1">
      <alignment horizontal="center" vertical="center"/>
    </xf>
    <xf numFmtId="2" fontId="14" fillId="36" borderId="20" xfId="8" applyNumberFormat="1" applyFont="1" applyFill="1" applyBorder="1" applyAlignment="1">
      <alignment horizontal="center" vertical="center"/>
    </xf>
    <xf numFmtId="49" fontId="14" fillId="36" borderId="4" xfId="10" applyNumberFormat="1" applyFont="1" applyFill="1" applyBorder="1" applyAlignment="1" applyProtection="1">
      <alignment vertical="center"/>
      <protection locked="0"/>
    </xf>
    <xf numFmtId="1" fontId="37" fillId="36" borderId="4" xfId="10" applyNumberFormat="1" applyFont="1" applyFill="1" applyBorder="1" applyAlignment="1">
      <alignment horizontal="center" vertical="center"/>
    </xf>
    <xf numFmtId="4" fontId="7" fillId="36" borderId="4" xfId="10" applyNumberFormat="1" applyFont="1" applyFill="1" applyBorder="1" applyAlignment="1">
      <alignment horizontal="center" vertical="center"/>
    </xf>
    <xf numFmtId="2" fontId="14" fillId="36" borderId="4" xfId="1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top" wrapText="1"/>
    </xf>
    <xf numFmtId="0" fontId="85" fillId="3" borderId="0" xfId="0" applyFont="1" applyFill="1"/>
    <xf numFmtId="0" fontId="7" fillId="35" borderId="16" xfId="0" applyFont="1" applyFill="1" applyBorder="1" applyAlignment="1">
      <alignment horizontal="center" vertical="center" wrapText="1"/>
    </xf>
    <xf numFmtId="0" fontId="7" fillId="35" borderId="79" xfId="0" applyFont="1" applyFill="1" applyBorder="1" applyAlignment="1">
      <alignment horizontal="center" vertical="center"/>
    </xf>
    <xf numFmtId="0" fontId="7" fillId="35" borderId="80" xfId="0" applyFont="1" applyFill="1" applyBorder="1" applyAlignment="1">
      <alignment horizontal="center" vertical="center"/>
    </xf>
    <xf numFmtId="0" fontId="7" fillId="35" borderId="81" xfId="0" quotePrefix="1" applyFont="1" applyFill="1" applyBorder="1" applyAlignment="1">
      <alignment horizontal="center" vertical="center"/>
    </xf>
    <xf numFmtId="0" fontId="7" fillId="35" borderId="9" xfId="0" applyFont="1" applyFill="1" applyBorder="1" applyAlignment="1">
      <alignment horizontal="center" vertical="center"/>
    </xf>
    <xf numFmtId="165" fontId="7" fillId="35" borderId="9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/>
    </xf>
    <xf numFmtId="0" fontId="7" fillId="3" borderId="9" xfId="0" applyFont="1" applyFill="1" applyBorder="1" applyAlignment="1">
      <alignment vertical="top" wrapText="1"/>
    </xf>
    <xf numFmtId="0" fontId="7" fillId="34" borderId="29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7" fillId="34" borderId="35" xfId="0" quotePrefix="1" applyFont="1" applyFill="1" applyBorder="1" applyAlignment="1">
      <alignment horizontal="center"/>
    </xf>
    <xf numFmtId="165" fontId="7" fillId="34" borderId="10" xfId="0" applyNumberFormat="1" applyFont="1" applyFill="1" applyBorder="1" applyAlignment="1">
      <alignment horizontal="center"/>
    </xf>
    <xf numFmtId="4" fontId="10" fillId="34" borderId="17" xfId="0" applyNumberFormat="1" applyFont="1" applyFill="1" applyBorder="1" applyAlignment="1">
      <alignment horizontal="center"/>
    </xf>
    <xf numFmtId="4" fontId="10" fillId="34" borderId="10" xfId="0" applyNumberFormat="1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4" fontId="10" fillId="34" borderId="9" xfId="0" applyNumberFormat="1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31" xfId="0" applyFont="1" applyFill="1" applyBorder="1" applyAlignment="1">
      <alignment horizontal="center" vertical="center"/>
    </xf>
    <xf numFmtId="167" fontId="7" fillId="3" borderId="4" xfId="10" applyNumberFormat="1" applyFont="1" applyFill="1" applyBorder="1" applyAlignment="1">
      <alignment horizontal="center" vertical="center"/>
    </xf>
    <xf numFmtId="167" fontId="7" fillId="0" borderId="20" xfId="10" applyNumberFormat="1" applyFont="1" applyFill="1" applyBorder="1" applyAlignment="1">
      <alignment horizontal="left" vertical="center"/>
    </xf>
    <xf numFmtId="49" fontId="14" fillId="3" borderId="4" xfId="10" applyNumberFormat="1" applyFont="1" applyFill="1" applyBorder="1" applyAlignment="1" applyProtection="1">
      <alignment vertical="center"/>
      <protection locked="0"/>
    </xf>
    <xf numFmtId="1" fontId="37" fillId="3" borderId="4" xfId="10" applyNumberFormat="1" applyFont="1" applyFill="1" applyBorder="1" applyAlignment="1">
      <alignment horizontal="center" vertical="center"/>
    </xf>
    <xf numFmtId="4" fontId="7" fillId="3" borderId="4" xfId="10" applyNumberFormat="1" applyFont="1" applyFill="1" applyBorder="1" applyAlignment="1">
      <alignment horizontal="center" vertical="center"/>
    </xf>
    <xf numFmtId="2" fontId="14" fillId="3" borderId="4" xfId="10" applyNumberFormat="1" applyFont="1" applyFill="1" applyBorder="1" applyAlignment="1">
      <alignment horizontal="center" vertical="center"/>
    </xf>
    <xf numFmtId="1" fontId="14" fillId="3" borderId="20" xfId="10" applyNumberFormat="1" applyFont="1" applyFill="1" applyBorder="1" applyAlignment="1">
      <alignment horizontal="center" vertical="center" wrapText="1"/>
    </xf>
    <xf numFmtId="167" fontId="7" fillId="3" borderId="20" xfId="1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4" fontId="7" fillId="3" borderId="0" xfId="0" applyNumberFormat="1" applyFont="1" applyFill="1" applyAlignment="1">
      <alignment horizontal="left" vertical="top" wrapText="1"/>
    </xf>
    <xf numFmtId="0" fontId="7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4" fontId="7" fillId="3" borderId="0" xfId="0" applyNumberFormat="1" applyFont="1" applyFill="1" applyAlignment="1">
      <alignment horizontal="left"/>
    </xf>
    <xf numFmtId="165" fontId="7" fillId="3" borderId="10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4" fontId="0" fillId="3" borderId="47" xfId="0" applyNumberForma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/>
    </xf>
    <xf numFmtId="4" fontId="10" fillId="3" borderId="9" xfId="0" applyNumberFormat="1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 vertical="top" wrapText="1"/>
    </xf>
    <xf numFmtId="0" fontId="7" fillId="34" borderId="5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3" xfId="0" applyFont="1" applyFill="1" applyBorder="1" applyAlignment="1">
      <alignment horizontal="center" vertical="center"/>
    </xf>
    <xf numFmtId="4" fontId="10" fillId="34" borderId="21" xfId="0" applyNumberFormat="1" applyFont="1" applyFill="1" applyBorder="1" applyAlignment="1">
      <alignment horizontal="center" vertical="center"/>
    </xf>
    <xf numFmtId="0" fontId="14" fillId="34" borderId="9" xfId="0" applyFont="1" applyFill="1" applyBorder="1" applyAlignment="1">
      <alignment horizontal="center" vertical="top" wrapText="1"/>
    </xf>
    <xf numFmtId="0" fontId="14" fillId="34" borderId="10" xfId="0" applyFont="1" applyFill="1" applyBorder="1" applyAlignment="1">
      <alignment horizontal="center"/>
    </xf>
    <xf numFmtId="0" fontId="14" fillId="34" borderId="23" xfId="0" applyFont="1" applyFill="1" applyBorder="1" applyAlignment="1">
      <alignment horizontal="center" vertical="top" wrapText="1"/>
    </xf>
    <xf numFmtId="0" fontId="82" fillId="0" borderId="44" xfId="0" applyFont="1" applyFill="1" applyBorder="1" applyAlignment="1">
      <alignment horizontal="center" vertical="center"/>
    </xf>
    <xf numFmtId="0" fontId="81" fillId="0" borderId="44" xfId="0" applyFont="1" applyFill="1" applyBorder="1" applyAlignment="1">
      <alignment horizontal="center"/>
    </xf>
    <xf numFmtId="0" fontId="82" fillId="0" borderId="64" xfId="0" applyFont="1" applyFill="1" applyBorder="1" applyAlignment="1">
      <alignment horizontal="center" vertical="center"/>
    </xf>
    <xf numFmtId="0" fontId="81" fillId="0" borderId="44" xfId="11" quotePrefix="1" applyNumberFormat="1" applyFont="1" applyFill="1" applyBorder="1" applyAlignment="1">
      <alignment horizontal="left"/>
    </xf>
    <xf numFmtId="0" fontId="83" fillId="0" borderId="44" xfId="11" applyNumberFormat="1" applyFont="1" applyFill="1" applyBorder="1" applyAlignment="1">
      <alignment horizontal="left"/>
    </xf>
    <xf numFmtId="0" fontId="83" fillId="0" borderId="44" xfId="0" applyFont="1" applyFill="1" applyBorder="1" applyAlignment="1">
      <alignment horizontal="left"/>
    </xf>
    <xf numFmtId="0" fontId="81" fillId="0" borderId="44" xfId="0" applyFont="1" applyFill="1" applyBorder="1" applyAlignment="1">
      <alignment horizontal="left"/>
    </xf>
    <xf numFmtId="0" fontId="83" fillId="0" borderId="44" xfId="11" quotePrefix="1" applyNumberFormat="1" applyFont="1" applyFill="1" applyBorder="1" applyAlignment="1">
      <alignment horizontal="left"/>
    </xf>
    <xf numFmtId="2" fontId="10" fillId="5" borderId="0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" fontId="14" fillId="3" borderId="0" xfId="0" applyNumberFormat="1" applyFont="1" applyFill="1"/>
    <xf numFmtId="0" fontId="7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 wrapText="1"/>
    </xf>
    <xf numFmtId="4" fontId="7" fillId="3" borderId="0" xfId="0" applyNumberFormat="1" applyFont="1" applyFill="1" applyAlignment="1">
      <alignment horizontal="left" vertical="top" wrapText="1"/>
    </xf>
    <xf numFmtId="4" fontId="7" fillId="3" borderId="0" xfId="0" applyNumberFormat="1" applyFont="1" applyFill="1" applyAlignment="1">
      <alignment horizontal="left"/>
    </xf>
    <xf numFmtId="4" fontId="10" fillId="3" borderId="10" xfId="0" applyNumberFormat="1" applyFont="1" applyFill="1" applyBorder="1" applyAlignment="1">
      <alignment horizontal="center" vertical="center"/>
    </xf>
    <xf numFmtId="4" fontId="10" fillId="35" borderId="17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left" vertical="top" wrapText="1"/>
    </xf>
    <xf numFmtId="0" fontId="7" fillId="35" borderId="9" xfId="0" applyFont="1" applyFill="1" applyBorder="1" applyAlignment="1">
      <alignment vertical="top" wrapText="1"/>
    </xf>
    <xf numFmtId="0" fontId="7" fillId="35" borderId="33" xfId="0" applyFont="1" applyFill="1" applyBorder="1" applyAlignment="1">
      <alignment horizontal="center"/>
    </xf>
    <xf numFmtId="0" fontId="7" fillId="35" borderId="34" xfId="0" applyFont="1" applyFill="1" applyBorder="1" applyAlignment="1">
      <alignment horizontal="center"/>
    </xf>
    <xf numFmtId="0" fontId="7" fillId="35" borderId="35" xfId="0" quotePrefix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165" fontId="7" fillId="35" borderId="10" xfId="0" applyNumberFormat="1" applyFont="1" applyFill="1" applyBorder="1" applyAlignment="1">
      <alignment horizontal="center"/>
    </xf>
    <xf numFmtId="4" fontId="10" fillId="35" borderId="17" xfId="0" applyNumberFormat="1" applyFont="1" applyFill="1" applyBorder="1" applyAlignment="1">
      <alignment horizontal="center"/>
    </xf>
    <xf numFmtId="4" fontId="10" fillId="35" borderId="10" xfId="0" applyNumberFormat="1" applyFont="1" applyFill="1" applyBorder="1" applyAlignment="1">
      <alignment horizontal="center"/>
    </xf>
    <xf numFmtId="0" fontId="7" fillId="35" borderId="23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top" wrapText="1"/>
    </xf>
    <xf numFmtId="9" fontId="7" fillId="3" borderId="0" xfId="19" applyFont="1" applyFill="1"/>
    <xf numFmtId="9" fontId="14" fillId="3" borderId="0" xfId="19" applyFont="1" applyFill="1"/>
    <xf numFmtId="9" fontId="0" fillId="0" borderId="0" xfId="19" applyFont="1"/>
    <xf numFmtId="9" fontId="7" fillId="0" borderId="0" xfId="19" applyFont="1" applyFill="1" applyAlignment="1">
      <alignment horizontal="center"/>
    </xf>
    <xf numFmtId="1" fontId="14" fillId="5" borderId="4" xfId="10" applyNumberFormat="1" applyFont="1" applyFill="1" applyBorder="1" applyAlignment="1">
      <alignment horizontal="center" vertical="center"/>
    </xf>
    <xf numFmtId="0" fontId="7" fillId="3" borderId="84" xfId="0" applyFont="1" applyFill="1" applyBorder="1" applyAlignment="1">
      <alignment horizontal="center"/>
    </xf>
    <xf numFmtId="0" fontId="7" fillId="35" borderId="84" xfId="0" applyFont="1" applyFill="1" applyBorder="1" applyAlignment="1">
      <alignment horizontal="center"/>
    </xf>
    <xf numFmtId="0" fontId="7" fillId="3" borderId="61" xfId="0" quotePrefix="1" applyFont="1" applyFill="1" applyBorder="1" applyAlignment="1">
      <alignment horizontal="center"/>
    </xf>
    <xf numFmtId="0" fontId="7" fillId="35" borderId="61" xfId="0" quotePrefix="1" applyFont="1" applyFill="1" applyBorder="1" applyAlignment="1">
      <alignment horizontal="center"/>
    </xf>
    <xf numFmtId="0" fontId="7" fillId="3" borderId="8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vertical="top" wrapText="1"/>
    </xf>
    <xf numFmtId="0" fontId="7" fillId="3" borderId="81" xfId="0" quotePrefix="1" applyFont="1" applyFill="1" applyBorder="1" applyAlignment="1">
      <alignment horizontal="center"/>
    </xf>
    <xf numFmtId="165" fontId="7" fillId="0" borderId="9" xfId="0" applyNumberFormat="1" applyFont="1" applyFill="1" applyBorder="1" applyAlignment="1">
      <alignment horizontal="center"/>
    </xf>
    <xf numFmtId="4" fontId="10" fillId="3" borderId="16" xfId="0" applyNumberFormat="1" applyFont="1" applyFill="1" applyBorder="1" applyAlignment="1">
      <alignment horizontal="center"/>
    </xf>
    <xf numFmtId="4" fontId="10" fillId="0" borderId="9" xfId="0" applyNumberFormat="1" applyFont="1" applyFill="1" applyBorder="1" applyAlignment="1">
      <alignment horizontal="center"/>
    </xf>
    <xf numFmtId="165" fontId="7" fillId="34" borderId="9" xfId="0" applyNumberFormat="1" applyFont="1" applyFill="1" applyBorder="1" applyAlignment="1">
      <alignment horizontal="center"/>
    </xf>
    <xf numFmtId="165" fontId="7" fillId="3" borderId="9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79" xfId="0" applyFont="1" applyFill="1" applyBorder="1" applyAlignment="1">
      <alignment horizontal="center"/>
    </xf>
    <xf numFmtId="0" fontId="7" fillId="0" borderId="80" xfId="0" applyFont="1" applyFill="1" applyBorder="1" applyAlignment="1">
      <alignment horizontal="center"/>
    </xf>
    <xf numFmtId="0" fontId="7" fillId="0" borderId="81" xfId="0" quotePrefix="1" applyFont="1" applyFill="1" applyBorder="1" applyAlignment="1">
      <alignment horizontal="center"/>
    </xf>
    <xf numFmtId="0" fontId="7" fillId="34" borderId="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4" fontId="7" fillId="3" borderId="0" xfId="0" applyNumberFormat="1" applyFont="1" applyFill="1" applyAlignment="1">
      <alignment vertical="top" wrapText="1"/>
    </xf>
    <xf numFmtId="0" fontId="6" fillId="2" borderId="1" xfId="8" applyFont="1" applyFill="1" applyBorder="1" applyAlignment="1">
      <alignment horizontal="center" vertical="center" wrapText="1"/>
    </xf>
    <xf numFmtId="0" fontId="21" fillId="0" borderId="0" xfId="7" applyNumberFormat="1" applyFont="1" applyFill="1" applyBorder="1" applyAlignment="1" applyProtection="1">
      <alignment horizontal="left" vertical="center" wrapText="1"/>
    </xf>
    <xf numFmtId="4" fontId="10" fillId="3" borderId="10" xfId="5" applyNumberFormat="1" applyFont="1" applyFill="1" applyBorder="1" applyAlignment="1">
      <alignment horizontal="center" vertical="center"/>
    </xf>
    <xf numFmtId="4" fontId="50" fillId="3" borderId="20" xfId="5" applyNumberFormat="1" applyFont="1" applyFill="1" applyBorder="1" applyAlignment="1">
      <alignment horizontal="center" vertical="center"/>
    </xf>
    <xf numFmtId="0" fontId="51" fillId="3" borderId="12" xfId="5" applyFont="1" applyFill="1" applyBorder="1" applyAlignment="1">
      <alignment horizontal="center" vertical="center"/>
    </xf>
    <xf numFmtId="0" fontId="14" fillId="3" borderId="75" xfId="5" applyFont="1" applyFill="1" applyBorder="1" applyAlignment="1">
      <alignment horizontal="center" vertical="center"/>
    </xf>
    <xf numFmtId="0" fontId="14" fillId="3" borderId="43" xfId="5" applyFont="1" applyFill="1" applyBorder="1" applyAlignment="1">
      <alignment horizontal="center" vertical="center"/>
    </xf>
    <xf numFmtId="0" fontId="14" fillId="3" borderId="56" xfId="5" applyFont="1" applyFill="1" applyBorder="1" applyAlignment="1">
      <alignment horizontal="center" vertical="center"/>
    </xf>
    <xf numFmtId="167" fontId="7" fillId="5" borderId="5" xfId="10" applyNumberFormat="1" applyFont="1" applyFill="1" applyBorder="1" applyAlignment="1">
      <alignment horizontal="center" vertical="center"/>
    </xf>
    <xf numFmtId="167" fontId="7" fillId="5" borderId="4" xfId="10" applyNumberFormat="1" applyFont="1" applyFill="1" applyBorder="1" applyAlignment="1">
      <alignment horizontal="center" vertical="center"/>
    </xf>
    <xf numFmtId="0" fontId="110" fillId="3" borderId="0" xfId="2610" quotePrefix="1" applyFont="1" applyFill="1"/>
    <xf numFmtId="0" fontId="104" fillId="3" borderId="0" xfId="2610" quotePrefix="1" applyFont="1" applyFill="1"/>
    <xf numFmtId="0" fontId="13" fillId="3" borderId="0" xfId="0" applyFont="1" applyFill="1"/>
    <xf numFmtId="0" fontId="13" fillId="0" borderId="0" xfId="0" applyFont="1"/>
    <xf numFmtId="0" fontId="104" fillId="3" borderId="0" xfId="2610" applyFill="1"/>
    <xf numFmtId="0" fontId="109" fillId="3" borderId="0" xfId="0" applyFont="1" applyFill="1" applyAlignment="1">
      <alignment horizontal="left"/>
    </xf>
    <xf numFmtId="1" fontId="14" fillId="5" borderId="8" xfId="10" applyNumberFormat="1" applyFont="1" applyFill="1" applyBorder="1" applyAlignment="1">
      <alignment horizontal="center" vertical="center"/>
    </xf>
    <xf numFmtId="0" fontId="7" fillId="5" borderId="5" xfId="10" applyFont="1" applyFill="1" applyBorder="1" applyAlignment="1">
      <alignment vertical="center"/>
    </xf>
    <xf numFmtId="1" fontId="7" fillId="5" borderId="5" xfId="10" applyNumberFormat="1" applyFont="1" applyFill="1" applyBorder="1" applyAlignment="1">
      <alignment horizontal="center" vertical="center"/>
    </xf>
    <xf numFmtId="2" fontId="7" fillId="5" borderId="5" xfId="10" applyNumberFormat="1" applyFont="1" applyFill="1" applyBorder="1" applyAlignment="1">
      <alignment horizontal="center" vertical="center"/>
    </xf>
    <xf numFmtId="49" fontId="14" fillId="5" borderId="4" xfId="10" applyNumberFormat="1" applyFont="1" applyFill="1" applyBorder="1" applyAlignment="1" applyProtection="1">
      <alignment vertical="center"/>
      <protection locked="0"/>
    </xf>
    <xf numFmtId="2" fontId="14" fillId="5" borderId="4" xfId="10" applyNumberFormat="1" applyFont="1" applyFill="1" applyBorder="1" applyAlignment="1">
      <alignment horizontal="center" vertical="center"/>
    </xf>
    <xf numFmtId="166" fontId="7" fillId="5" borderId="5" xfId="10" applyNumberFormat="1" applyFont="1" applyFill="1" applyBorder="1" applyAlignment="1">
      <alignment horizontal="center" vertical="center"/>
    </xf>
    <xf numFmtId="0" fontId="7" fillId="5" borderId="20" xfId="10" applyFont="1" applyFill="1" applyBorder="1" applyAlignment="1">
      <alignment vertical="center" wrapText="1"/>
    </xf>
    <xf numFmtId="2" fontId="14" fillId="5" borderId="8" xfId="10" applyNumberFormat="1" applyFont="1" applyFill="1" applyBorder="1" applyAlignment="1">
      <alignment horizontal="center" vertical="center"/>
    </xf>
    <xf numFmtId="167" fontId="7" fillId="5" borderId="8" xfId="10" applyNumberFormat="1" applyFont="1" applyFill="1" applyBorder="1" applyAlignment="1">
      <alignment horizontal="center" vertical="center"/>
    </xf>
    <xf numFmtId="167" fontId="7" fillId="3" borderId="5" xfId="10" applyNumberFormat="1" applyFont="1" applyFill="1" applyBorder="1" applyAlignment="1">
      <alignment horizontal="center" vertical="center"/>
    </xf>
    <xf numFmtId="0" fontId="71" fillId="3" borderId="0" xfId="2" applyFont="1" applyFill="1" applyAlignment="1">
      <alignment horizontal="center" vertical="center" wrapText="1"/>
    </xf>
    <xf numFmtId="0" fontId="103" fillId="3" borderId="0" xfId="2" applyFont="1" applyFill="1" applyAlignment="1">
      <alignment vertical="center" wrapText="1"/>
    </xf>
    <xf numFmtId="0" fontId="104" fillId="3" borderId="0" xfId="2610" applyFill="1" applyBorder="1" applyAlignment="1">
      <alignment horizontal="left"/>
    </xf>
    <xf numFmtId="0" fontId="104" fillId="3" borderId="0" xfId="2610" applyFont="1" applyFill="1" applyBorder="1" applyAlignment="1">
      <alignment horizontal="left"/>
    </xf>
    <xf numFmtId="4" fontId="6" fillId="3" borderId="1" xfId="16" applyNumberFormat="1" applyFont="1" applyFill="1" applyBorder="1" applyAlignment="1">
      <alignment horizontal="center" vertical="center" wrapText="1"/>
    </xf>
    <xf numFmtId="0" fontId="109" fillId="3" borderId="0" xfId="0" applyFont="1" applyFill="1" applyAlignment="1">
      <alignment horizontal="left"/>
    </xf>
    <xf numFmtId="0" fontId="7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 wrapText="1"/>
    </xf>
    <xf numFmtId="0" fontId="7" fillId="3" borderId="0" xfId="0" applyFont="1" applyFill="1" applyAlignment="1"/>
    <xf numFmtId="4" fontId="7" fillId="3" borderId="0" xfId="0" applyNumberFormat="1" applyFont="1" applyFill="1" applyAlignment="1">
      <alignment horizontal="left" vertical="top" wrapText="1"/>
    </xf>
    <xf numFmtId="4" fontId="7" fillId="2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 horizontal="left" vertical="top" wrapText="1"/>
    </xf>
    <xf numFmtId="4" fontId="7" fillId="3" borderId="0" xfId="0" applyNumberFormat="1" applyFont="1" applyFill="1" applyAlignment="1">
      <alignment horizontal="left"/>
    </xf>
    <xf numFmtId="0" fontId="7" fillId="3" borderId="23" xfId="0" applyFont="1" applyFill="1" applyBorder="1" applyAlignment="1">
      <alignment vertical="top" wrapText="1"/>
    </xf>
    <xf numFmtId="0" fontId="0" fillId="0" borderId="9" xfId="0" applyBorder="1" applyAlignment="1"/>
    <xf numFmtId="0" fontId="0" fillId="0" borderId="10" xfId="0" applyBorder="1" applyAlignment="1"/>
    <xf numFmtId="4" fontId="10" fillId="0" borderId="10" xfId="0" applyNumberFormat="1" applyFont="1" applyFill="1" applyBorder="1" applyAlignment="1">
      <alignment horizontal="center" vertical="center"/>
    </xf>
    <xf numFmtId="4" fontId="7" fillId="3" borderId="0" xfId="0" applyNumberFormat="1" applyFont="1" applyFill="1" applyAlignment="1">
      <alignment vertical="top" wrapText="1"/>
    </xf>
    <xf numFmtId="0" fontId="111" fillId="0" borderId="0" xfId="0" applyFont="1"/>
    <xf numFmtId="0" fontId="7" fillId="3" borderId="53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54" xfId="0" quotePrefix="1" applyFont="1" applyFill="1" applyBorder="1" applyAlignment="1">
      <alignment horizontal="center" vertical="center"/>
    </xf>
    <xf numFmtId="0" fontId="7" fillId="3" borderId="79" xfId="0" applyFont="1" applyFill="1" applyBorder="1" applyAlignment="1">
      <alignment horizontal="center" vertical="center"/>
    </xf>
    <xf numFmtId="0" fontId="7" fillId="3" borderId="82" xfId="0" applyFont="1" applyFill="1" applyBorder="1" applyAlignment="1">
      <alignment horizontal="center" vertical="center"/>
    </xf>
    <xf numFmtId="0" fontId="7" fillId="3" borderId="81" xfId="0" quotePrefix="1" applyFont="1" applyFill="1" applyBorder="1" applyAlignment="1">
      <alignment horizontal="center" vertical="center"/>
    </xf>
    <xf numFmtId="0" fontId="7" fillId="3" borderId="83" xfId="0" applyFont="1" applyFill="1" applyBorder="1" applyAlignment="1">
      <alignment horizontal="center" vertical="center"/>
    </xf>
    <xf numFmtId="4" fontId="10" fillId="3" borderId="84" xfId="0" applyNumberFormat="1" applyFont="1" applyFill="1" applyBorder="1" applyAlignment="1">
      <alignment horizontal="center" vertical="center"/>
    </xf>
    <xf numFmtId="9" fontId="112" fillId="3" borderId="0" xfId="19" applyFont="1" applyFill="1" applyAlignment="1">
      <alignment horizontal="center"/>
    </xf>
    <xf numFmtId="0" fontId="112" fillId="3" borderId="0" xfId="0" applyFont="1" applyFill="1" applyAlignment="1">
      <alignment horizontal="center"/>
    </xf>
    <xf numFmtId="0" fontId="113" fillId="3" borderId="0" xfId="0" applyFont="1" applyFill="1" applyAlignment="1">
      <alignment horizontal="center" wrapText="1"/>
    </xf>
    <xf numFmtId="2" fontId="7" fillId="3" borderId="0" xfId="0" applyNumberFormat="1" applyFont="1" applyFill="1" applyAlignment="1">
      <alignment horizontal="center"/>
    </xf>
    <xf numFmtId="0" fontId="114" fillId="3" borderId="0" xfId="0" applyFont="1" applyFill="1"/>
    <xf numFmtId="0" fontId="12" fillId="3" borderId="5" xfId="5" applyFont="1" applyFill="1" applyBorder="1" applyAlignment="1">
      <alignment horizontal="center" vertical="center"/>
    </xf>
    <xf numFmtId="0" fontId="7" fillId="3" borderId="4" xfId="5" applyFont="1" applyFill="1" applyBorder="1" applyAlignment="1">
      <alignment horizontal="center" vertical="center"/>
    </xf>
    <xf numFmtId="0" fontId="12" fillId="3" borderId="4" xfId="5" applyFont="1" applyFill="1" applyBorder="1" applyAlignment="1">
      <alignment horizontal="center" vertical="center"/>
    </xf>
    <xf numFmtId="0" fontId="12" fillId="3" borderId="20" xfId="5" applyFont="1" applyFill="1" applyBorder="1" applyAlignment="1">
      <alignment horizontal="center" vertical="center"/>
    </xf>
    <xf numFmtId="0" fontId="1" fillId="0" borderId="0" xfId="2617"/>
    <xf numFmtId="0" fontId="14" fillId="3" borderId="9" xfId="0" applyFont="1" applyFill="1" applyBorder="1" applyAlignment="1">
      <alignment vertical="top" wrapText="1"/>
    </xf>
    <xf numFmtId="166" fontId="14" fillId="5" borderId="4" xfId="10" applyNumberFormat="1" applyFont="1" applyFill="1" applyBorder="1" applyAlignment="1">
      <alignment horizontal="center" vertical="center"/>
    </xf>
    <xf numFmtId="0" fontId="7" fillId="3" borderId="23" xfId="10" applyFont="1" applyFill="1" applyBorder="1" applyAlignment="1">
      <alignment horizontal="left" vertical="center"/>
    </xf>
    <xf numFmtId="1" fontId="14" fillId="3" borderId="8" xfId="10" applyNumberFormat="1" applyFont="1" applyFill="1" applyBorder="1" applyAlignment="1">
      <alignment horizontal="center" vertical="center"/>
    </xf>
    <xf numFmtId="4" fontId="7" fillId="3" borderId="23" xfId="10" applyNumberFormat="1" applyFont="1" applyFill="1" applyBorder="1" applyAlignment="1" applyProtection="1">
      <alignment horizontal="center" vertical="center"/>
      <protection locked="0"/>
    </xf>
    <xf numFmtId="167" fontId="7" fillId="3" borderId="23" xfId="10" applyNumberFormat="1" applyFont="1" applyFill="1" applyBorder="1" applyAlignment="1">
      <alignment horizontal="center" vertical="center"/>
    </xf>
    <xf numFmtId="49" fontId="7" fillId="3" borderId="23" xfId="10" applyNumberFormat="1" applyFont="1" applyFill="1" applyBorder="1" applyAlignment="1" applyProtection="1">
      <alignment horizontal="center" vertical="center"/>
      <protection locked="0"/>
    </xf>
    <xf numFmtId="1" fontId="14" fillId="3" borderId="4" xfId="10" applyNumberFormat="1" applyFont="1" applyFill="1" applyBorder="1" applyAlignment="1">
      <alignment horizontal="center" vertical="center" wrapText="1"/>
    </xf>
    <xf numFmtId="2" fontId="7" fillId="3" borderId="54" xfId="10" applyNumberFormat="1" applyFont="1" applyFill="1" applyBorder="1" applyAlignment="1">
      <alignment horizontal="center" vertical="center"/>
    </xf>
    <xf numFmtId="0" fontId="7" fillId="3" borderId="21" xfId="10" applyFont="1" applyFill="1" applyBorder="1" applyAlignment="1" applyProtection="1">
      <alignment horizontal="left" vertical="center"/>
      <protection locked="0"/>
    </xf>
    <xf numFmtId="1" fontId="7" fillId="3" borderId="3" xfId="10" applyNumberFormat="1" applyFont="1" applyFill="1" applyBorder="1" applyAlignment="1">
      <alignment horizontal="center" vertical="center"/>
    </xf>
    <xf numFmtId="167" fontId="7" fillId="3" borderId="3" xfId="10" applyNumberFormat="1" applyFont="1" applyFill="1" applyBorder="1" applyAlignment="1">
      <alignment horizontal="center" vertical="center"/>
    </xf>
    <xf numFmtId="2" fontId="7" fillId="3" borderId="61" xfId="10" applyNumberFormat="1" applyFont="1" applyFill="1" applyBorder="1" applyAlignment="1">
      <alignment horizontal="center" vertical="center"/>
    </xf>
    <xf numFmtId="0" fontId="7" fillId="3" borderId="4" xfId="10" applyFont="1" applyFill="1" applyBorder="1" applyAlignment="1">
      <alignment horizontal="left" vertical="center"/>
    </xf>
    <xf numFmtId="2" fontId="7" fillId="3" borderId="4" xfId="10" applyNumberFormat="1" applyFont="1" applyFill="1" applyBorder="1" applyAlignment="1">
      <alignment horizontal="center" vertical="center"/>
    </xf>
    <xf numFmtId="0" fontId="7" fillId="3" borderId="5" xfId="10" applyFont="1" applyFill="1" applyBorder="1" applyAlignment="1">
      <alignment vertical="center"/>
    </xf>
    <xf numFmtId="1" fontId="7" fillId="3" borderId="5" xfId="10" applyNumberFormat="1" applyFont="1" applyFill="1" applyBorder="1" applyAlignment="1">
      <alignment horizontal="center" vertical="center"/>
    </xf>
    <xf numFmtId="2" fontId="7" fillId="3" borderId="5" xfId="10" applyNumberFormat="1" applyFont="1" applyFill="1" applyBorder="1" applyAlignment="1">
      <alignment horizontal="center" vertical="center"/>
    </xf>
    <xf numFmtId="4" fontId="10" fillId="3" borderId="8" xfId="0" applyNumberFormat="1" applyFont="1" applyFill="1" applyBorder="1" applyAlignment="1">
      <alignment horizontal="center"/>
    </xf>
    <xf numFmtId="4" fontId="10" fillId="3" borderId="11" xfId="0" applyNumberFormat="1" applyFont="1" applyFill="1" applyBorder="1" applyAlignment="1">
      <alignment vertical="center"/>
    </xf>
    <xf numFmtId="4" fontId="10" fillId="3" borderId="49" xfId="0" applyNumberFormat="1" applyFont="1" applyFill="1" applyBorder="1" applyAlignment="1">
      <alignment vertical="center"/>
    </xf>
    <xf numFmtId="4" fontId="10" fillId="3" borderId="47" xfId="0" applyNumberFormat="1" applyFont="1" applyFill="1" applyBorder="1" applyAlignment="1">
      <alignment vertical="center"/>
    </xf>
    <xf numFmtId="0" fontId="115" fillId="3" borderId="0" xfId="0" applyFont="1" applyFill="1"/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/>
    <xf numFmtId="0" fontId="8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4" fontId="7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wrapText="1"/>
    </xf>
    <xf numFmtId="0" fontId="12" fillId="3" borderId="16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top" wrapText="1"/>
    </xf>
    <xf numFmtId="0" fontId="12" fillId="3" borderId="11" xfId="0" applyFont="1" applyFill="1" applyBorder="1" applyAlignment="1">
      <alignment horizontal="left" vertical="top" wrapText="1"/>
    </xf>
    <xf numFmtId="0" fontId="12" fillId="3" borderId="17" xfId="0" applyFont="1" applyFill="1" applyBorder="1" applyAlignment="1">
      <alignment horizontal="left" vertical="top" wrapText="1"/>
    </xf>
    <xf numFmtId="0" fontId="12" fillId="3" borderId="48" xfId="0" applyFont="1" applyFill="1" applyBorder="1" applyAlignment="1">
      <alignment horizontal="left" vertical="top" wrapText="1"/>
    </xf>
    <xf numFmtId="0" fontId="12" fillId="3" borderId="49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2" fillId="0" borderId="48" xfId="0" applyFont="1" applyFill="1" applyBorder="1" applyAlignment="1">
      <alignment horizontal="left" vertical="top" wrapText="1"/>
    </xf>
    <xf numFmtId="0" fontId="12" fillId="0" borderId="49" xfId="0" applyFont="1" applyFill="1" applyBorder="1" applyAlignment="1">
      <alignment horizontal="left" vertical="top" wrapText="1"/>
    </xf>
    <xf numFmtId="0" fontId="7" fillId="3" borderId="38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40" xfId="0" quotePrefix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165" fontId="7" fillId="3" borderId="23" xfId="0" applyNumberFormat="1" applyFont="1" applyFill="1" applyBorder="1" applyAlignment="1">
      <alignment horizontal="center" vertical="center"/>
    </xf>
    <xf numFmtId="165" fontId="7" fillId="3" borderId="10" xfId="0" applyNumberFormat="1" applyFont="1" applyFill="1" applyBorder="1" applyAlignment="1">
      <alignment horizontal="center" vertical="center"/>
    </xf>
    <xf numFmtId="0" fontId="23" fillId="3" borderId="0" xfId="6" applyFont="1" applyFill="1" applyBorder="1" applyAlignment="1" applyProtection="1">
      <alignment horizontal="center"/>
      <protection hidden="1"/>
    </xf>
    <xf numFmtId="0" fontId="8" fillId="0" borderId="48" xfId="5" applyFont="1" applyFill="1" applyBorder="1" applyAlignment="1">
      <alignment horizontal="center"/>
    </xf>
    <xf numFmtId="4" fontId="10" fillId="32" borderId="3" xfId="0" applyNumberFormat="1" applyFont="1" applyFill="1" applyBorder="1" applyAlignment="1">
      <alignment horizontal="center" vertical="center"/>
    </xf>
    <xf numFmtId="0" fontId="7" fillId="34" borderId="61" xfId="0" applyFont="1" applyFill="1" applyBorder="1" applyAlignment="1">
      <alignment horizontal="center"/>
    </xf>
    <xf numFmtId="0" fontId="8" fillId="3" borderId="0" xfId="0" applyFont="1" applyFill="1" applyAlignment="1">
      <alignment horizontal="center" wrapText="1"/>
    </xf>
    <xf numFmtId="0" fontId="104" fillId="0" borderId="0" xfId="2610"/>
    <xf numFmtId="0" fontId="111" fillId="3" borderId="0" xfId="0" applyFont="1" applyFill="1"/>
    <xf numFmtId="0" fontId="7" fillId="0" borderId="0" xfId="0" applyFont="1"/>
    <xf numFmtId="0" fontId="0" fillId="0" borderId="15" xfId="0" applyFont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7" fillId="34" borderId="3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/>
    </xf>
    <xf numFmtId="0" fontId="7" fillId="3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1" fillId="0" borderId="0" xfId="7" applyNumberFormat="1" applyFont="1" applyFill="1" applyBorder="1" applyAlignment="1" applyProtection="1">
      <alignment horizontal="left" vertical="center" wrapText="1"/>
    </xf>
    <xf numFmtId="0" fontId="102" fillId="34" borderId="0" xfId="2" applyFont="1" applyFill="1" applyAlignment="1">
      <alignment horizontal="center" vertical="center"/>
    </xf>
    <xf numFmtId="0" fontId="109" fillId="3" borderId="0" xfId="0" applyFont="1" applyFill="1" applyAlignment="1">
      <alignment horizontal="left" wrapText="1"/>
    </xf>
    <xf numFmtId="0" fontId="109" fillId="3" borderId="0" xfId="0" applyFont="1" applyFill="1" applyAlignment="1">
      <alignment horizontal="left"/>
    </xf>
    <xf numFmtId="0" fontId="102" fillId="3" borderId="0" xfId="2" applyFont="1" applyFill="1" applyAlignment="1">
      <alignment horizontal="center" vertical="center"/>
    </xf>
    <xf numFmtId="0" fontId="46" fillId="3" borderId="0" xfId="0" applyFont="1" applyFill="1" applyBorder="1" applyAlignment="1">
      <alignment horizontal="center"/>
    </xf>
    <xf numFmtId="14" fontId="108" fillId="3" borderId="0" xfId="2" applyNumberFormat="1" applyFont="1" applyFill="1" applyBorder="1" applyAlignment="1">
      <alignment horizontal="center" vertical="top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/>
    <xf numFmtId="0" fontId="7" fillId="3" borderId="9" xfId="0" applyFont="1" applyFill="1" applyBorder="1" applyAlignment="1">
      <alignment horizontal="left" vertical="top" wrapText="1"/>
    </xf>
    <xf numFmtId="0" fontId="10" fillId="3" borderId="15" xfId="0" applyFont="1" applyFill="1" applyBorder="1" applyAlignment="1">
      <alignment horizontal="left" vertical="top" wrapText="1"/>
    </xf>
    <xf numFmtId="0" fontId="10" fillId="3" borderId="46" xfId="0" applyFont="1" applyFill="1" applyBorder="1" applyAlignment="1">
      <alignment horizontal="left" vertical="top" wrapText="1"/>
    </xf>
    <xf numFmtId="0" fontId="10" fillId="3" borderId="47" xfId="0" applyFont="1" applyFill="1" applyBorder="1" applyAlignment="1">
      <alignment horizontal="left" vertical="top" wrapText="1"/>
    </xf>
    <xf numFmtId="0" fontId="10" fillId="3" borderId="16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left" vertical="top" wrapText="1"/>
    </xf>
    <xf numFmtId="0" fontId="10" fillId="3" borderId="11" xfId="0" applyFont="1" applyFill="1" applyBorder="1" applyAlignment="1">
      <alignment horizontal="left" vertical="top" wrapText="1"/>
    </xf>
    <xf numFmtId="0" fontId="10" fillId="3" borderId="17" xfId="0" applyFont="1" applyFill="1" applyBorder="1" applyAlignment="1">
      <alignment horizontal="left" vertical="top" wrapText="1"/>
    </xf>
    <xf numFmtId="0" fontId="10" fillId="3" borderId="48" xfId="0" applyFont="1" applyFill="1" applyBorder="1" applyAlignment="1">
      <alignment horizontal="left" vertical="top" wrapText="1"/>
    </xf>
    <xf numFmtId="0" fontId="10" fillId="3" borderId="49" xfId="0" applyFont="1" applyFill="1" applyBorder="1" applyAlignment="1">
      <alignment horizontal="left" vertical="top" wrapText="1"/>
    </xf>
    <xf numFmtId="0" fontId="7" fillId="3" borderId="16" xfId="0" applyFont="1" applyFill="1" applyBorder="1" applyAlignment="1">
      <alignment horizontal="left" vertical="top" wrapText="1"/>
    </xf>
    <xf numFmtId="0" fontId="8" fillId="3" borderId="44" xfId="0" applyFont="1" applyFill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4" fontId="7" fillId="3" borderId="0" xfId="0" applyNumberFormat="1" applyFont="1" applyFill="1" applyAlignment="1">
      <alignment horizontal="left" vertical="top" wrapText="1"/>
    </xf>
    <xf numFmtId="4" fontId="7" fillId="2" borderId="0" xfId="0" applyNumberFormat="1" applyFont="1" applyFill="1" applyAlignment="1">
      <alignment horizontal="left"/>
    </xf>
    <xf numFmtId="0" fontId="8" fillId="3" borderId="48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left" vertical="top" wrapText="1"/>
    </xf>
    <xf numFmtId="0" fontId="7" fillId="3" borderId="10" xfId="0" applyFont="1" applyFill="1" applyBorder="1" applyAlignment="1">
      <alignment horizontal="left" vertical="top" wrapText="1"/>
    </xf>
    <xf numFmtId="0" fontId="10" fillId="35" borderId="15" xfId="0" applyFont="1" applyFill="1" applyBorder="1" applyAlignment="1">
      <alignment horizontal="left" vertical="top" wrapText="1"/>
    </xf>
    <xf numFmtId="0" fontId="10" fillId="35" borderId="46" xfId="0" applyFont="1" applyFill="1" applyBorder="1" applyAlignment="1">
      <alignment horizontal="left" vertical="top" wrapText="1"/>
    </xf>
    <xf numFmtId="0" fontId="10" fillId="35" borderId="47" xfId="0" applyFont="1" applyFill="1" applyBorder="1" applyAlignment="1">
      <alignment horizontal="left" vertical="top" wrapText="1"/>
    </xf>
    <xf numFmtId="0" fontId="13" fillId="3" borderId="46" xfId="0" applyFont="1" applyFill="1" applyBorder="1" applyAlignment="1">
      <alignment horizontal="left" vertical="top" wrapText="1"/>
    </xf>
    <xf numFmtId="0" fontId="13" fillId="3" borderId="47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left" vertical="top" wrapText="1"/>
    </xf>
    <xf numFmtId="0" fontId="13" fillId="3" borderId="11" xfId="0" applyFont="1" applyFill="1" applyBorder="1" applyAlignment="1">
      <alignment horizontal="left" vertical="top" wrapText="1"/>
    </xf>
    <xf numFmtId="0" fontId="13" fillId="3" borderId="16" xfId="0" applyFont="1" applyFill="1" applyBorder="1" applyAlignment="1">
      <alignment horizontal="left" vertical="top" wrapText="1"/>
    </xf>
    <xf numFmtId="0" fontId="13" fillId="3" borderId="17" xfId="0" applyFont="1" applyFill="1" applyBorder="1" applyAlignment="1">
      <alignment horizontal="left" vertical="top" wrapText="1"/>
    </xf>
    <xf numFmtId="0" fontId="13" fillId="3" borderId="48" xfId="0" applyFont="1" applyFill="1" applyBorder="1" applyAlignment="1">
      <alignment horizontal="left" vertical="top" wrapText="1"/>
    </xf>
    <xf numFmtId="0" fontId="13" fillId="3" borderId="49" xfId="0" applyFont="1" applyFill="1" applyBorder="1" applyAlignment="1">
      <alignment horizontal="left" vertical="top" wrapText="1"/>
    </xf>
    <xf numFmtId="0" fontId="10" fillId="35" borderId="44" xfId="0" applyFont="1" applyFill="1" applyBorder="1" applyAlignment="1">
      <alignment horizontal="left" vertical="top" wrapText="1"/>
    </xf>
    <xf numFmtId="0" fontId="10" fillId="35" borderId="52" xfId="0" applyFont="1" applyFill="1" applyBorder="1" applyAlignment="1">
      <alignment horizontal="left" vertical="top" wrapText="1"/>
    </xf>
    <xf numFmtId="0" fontId="10" fillId="35" borderId="56" xfId="0" applyFont="1" applyFill="1" applyBorder="1" applyAlignment="1">
      <alignment horizontal="left" vertical="top" wrapText="1"/>
    </xf>
    <xf numFmtId="0" fontId="8" fillId="3" borderId="46" xfId="0" applyFont="1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left" vertical="top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left" vertical="top" wrapText="1"/>
    </xf>
    <xf numFmtId="0" fontId="10" fillId="35" borderId="48" xfId="0" applyFont="1" applyFill="1" applyBorder="1" applyAlignment="1">
      <alignment horizontal="left" vertical="top" wrapText="1"/>
    </xf>
    <xf numFmtId="0" fontId="10" fillId="35" borderId="49" xfId="0" applyFont="1" applyFill="1" applyBorder="1" applyAlignment="1">
      <alignment horizontal="left" vertical="top" wrapText="1"/>
    </xf>
    <xf numFmtId="0" fontId="10" fillId="35" borderId="16" xfId="0" applyFont="1" applyFill="1" applyBorder="1" applyAlignment="1">
      <alignment horizontal="left" vertical="top" wrapText="1"/>
    </xf>
    <xf numFmtId="0" fontId="10" fillId="35" borderId="0" xfId="0" applyFont="1" applyFill="1" applyBorder="1" applyAlignment="1">
      <alignment horizontal="left" vertical="top" wrapText="1"/>
    </xf>
    <xf numFmtId="0" fontId="10" fillId="35" borderId="11" xfId="0" applyFont="1" applyFill="1" applyBorder="1" applyAlignment="1">
      <alignment horizontal="left" vertical="top" wrapText="1"/>
    </xf>
    <xf numFmtId="0" fontId="7" fillId="35" borderId="9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4" fontId="7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wrapText="1"/>
    </xf>
    <xf numFmtId="0" fontId="6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4" fontId="8" fillId="3" borderId="44" xfId="0" applyNumberFormat="1" applyFont="1" applyFill="1" applyBorder="1" applyAlignment="1">
      <alignment horizontal="center" vertical="center" wrapText="1"/>
    </xf>
    <xf numFmtId="4" fontId="8" fillId="3" borderId="56" xfId="0" applyNumberFormat="1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0" fillId="3" borderId="46" xfId="0" applyFont="1" applyFill="1" applyBorder="1" applyAlignment="1">
      <alignment horizontal="left" vertical="top" wrapText="1"/>
    </xf>
    <xf numFmtId="0" fontId="0" fillId="3" borderId="47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16" xfId="0" applyFont="1" applyFill="1" applyBorder="1" applyAlignment="1">
      <alignment horizontal="left" vertical="top" wrapText="1"/>
    </xf>
    <xf numFmtId="0" fontId="0" fillId="3" borderId="17" xfId="0" applyFont="1" applyFill="1" applyBorder="1" applyAlignment="1">
      <alignment horizontal="left" vertical="top" wrapText="1"/>
    </xf>
    <xf numFmtId="0" fontId="0" fillId="3" borderId="48" xfId="0" applyFont="1" applyFill="1" applyBorder="1" applyAlignment="1">
      <alignment horizontal="left" vertical="top" wrapText="1"/>
    </xf>
    <xf numFmtId="0" fontId="0" fillId="3" borderId="49" xfId="0" applyFont="1" applyFill="1" applyBorder="1" applyAlignment="1">
      <alignment horizontal="left" vertical="top" wrapText="1"/>
    </xf>
    <xf numFmtId="0" fontId="12" fillId="3" borderId="15" xfId="0" applyFont="1" applyFill="1" applyBorder="1" applyAlignment="1">
      <alignment horizontal="left" vertical="top" wrapText="1"/>
    </xf>
    <xf numFmtId="0" fontId="12" fillId="3" borderId="46" xfId="0" applyFont="1" applyFill="1" applyBorder="1" applyAlignment="1">
      <alignment horizontal="left" vertical="top" wrapText="1"/>
    </xf>
    <xf numFmtId="0" fontId="12" fillId="3" borderId="47" xfId="0" applyFont="1" applyFill="1" applyBorder="1" applyAlignment="1">
      <alignment horizontal="left" vertical="top" wrapText="1"/>
    </xf>
    <xf numFmtId="0" fontId="12" fillId="3" borderId="16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top" wrapText="1"/>
    </xf>
    <xf numFmtId="0" fontId="12" fillId="3" borderId="11" xfId="0" applyFont="1" applyFill="1" applyBorder="1" applyAlignment="1">
      <alignment horizontal="left" vertical="top" wrapText="1"/>
    </xf>
    <xf numFmtId="0" fontId="12" fillId="3" borderId="17" xfId="0" applyFont="1" applyFill="1" applyBorder="1" applyAlignment="1">
      <alignment horizontal="left" vertical="top" wrapText="1"/>
    </xf>
    <xf numFmtId="0" fontId="12" fillId="3" borderId="48" xfId="0" applyFont="1" applyFill="1" applyBorder="1" applyAlignment="1">
      <alignment horizontal="left" vertical="top" wrapText="1"/>
    </xf>
    <xf numFmtId="0" fontId="12" fillId="3" borderId="49" xfId="0" applyFont="1" applyFill="1" applyBorder="1" applyAlignment="1">
      <alignment horizontal="left" vertical="top" wrapText="1"/>
    </xf>
    <xf numFmtId="0" fontId="7" fillId="3" borderId="15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46" xfId="0" applyFont="1" applyFill="1" applyBorder="1" applyAlignment="1">
      <alignment horizontal="left" vertical="top" wrapText="1"/>
    </xf>
    <xf numFmtId="0" fontId="12" fillId="0" borderId="47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2" fillId="0" borderId="48" xfId="0" applyFont="1" applyFill="1" applyBorder="1" applyAlignment="1">
      <alignment horizontal="left" vertical="top" wrapText="1"/>
    </xf>
    <xf numFmtId="0" fontId="12" fillId="0" borderId="49" xfId="0" applyFont="1" applyFill="1" applyBorder="1" applyAlignment="1">
      <alignment horizontal="left" vertical="top" wrapText="1"/>
    </xf>
    <xf numFmtId="0" fontId="14" fillId="3" borderId="23" xfId="0" applyFont="1" applyFill="1" applyBorder="1" applyAlignment="1">
      <alignment horizontal="left" vertical="top" wrapText="1"/>
    </xf>
    <xf numFmtId="0" fontId="14" fillId="3" borderId="9" xfId="0" applyFont="1" applyFill="1" applyBorder="1" applyAlignment="1">
      <alignment horizontal="left" vertical="top" wrapText="1"/>
    </xf>
    <xf numFmtId="0" fontId="7" fillId="3" borderId="52" xfId="0" applyFont="1" applyFill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4" fontId="0" fillId="3" borderId="56" xfId="0" applyNumberFormat="1" applyFont="1" applyFill="1" applyBorder="1" applyAlignment="1">
      <alignment horizontal="center" vertical="center" wrapText="1"/>
    </xf>
    <xf numFmtId="0" fontId="0" fillId="0" borderId="52" xfId="0" applyBorder="1" applyAlignment="1"/>
    <xf numFmtId="0" fontId="0" fillId="0" borderId="0" xfId="0" applyBorder="1" applyAlignment="1"/>
    <xf numFmtId="0" fontId="0" fillId="0" borderId="11" xfId="0" applyBorder="1" applyAlignment="1"/>
    <xf numFmtId="0" fontId="10" fillId="3" borderId="15" xfId="0" applyFont="1" applyFill="1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10" fillId="3" borderId="16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10" fillId="3" borderId="0" xfId="0" applyFont="1" applyFill="1" applyAlignment="1">
      <alignment horizontal="left" wrapText="1"/>
    </xf>
    <xf numFmtId="0" fontId="7" fillId="0" borderId="23" xfId="0" applyFont="1" applyFill="1" applyBorder="1" applyAlignment="1">
      <alignment horizontal="left" vertical="top" wrapText="1"/>
    </xf>
    <xf numFmtId="0" fontId="14" fillId="3" borderId="10" xfId="0" applyFont="1" applyFill="1" applyBorder="1" applyAlignment="1">
      <alignment horizontal="left" vertical="top" wrapText="1"/>
    </xf>
    <xf numFmtId="0" fontId="0" fillId="0" borderId="46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48" xfId="0" applyFont="1" applyFill="1" applyBorder="1" applyAlignment="1">
      <alignment horizontal="left" vertical="top" wrapText="1"/>
    </xf>
    <xf numFmtId="4" fontId="20" fillId="3" borderId="0" xfId="0" applyNumberFormat="1" applyFont="1" applyFill="1" applyAlignment="1">
      <alignment horizontal="left" vertical="top" wrapText="1"/>
    </xf>
    <xf numFmtId="0" fontId="12" fillId="35" borderId="15" xfId="0" applyFont="1" applyFill="1" applyBorder="1" applyAlignment="1">
      <alignment horizontal="left" vertical="top" wrapText="1"/>
    </xf>
    <xf numFmtId="0" fontId="12" fillId="35" borderId="46" xfId="0" applyFont="1" applyFill="1" applyBorder="1" applyAlignment="1">
      <alignment horizontal="left" vertical="top" wrapText="1"/>
    </xf>
    <xf numFmtId="0" fontId="12" fillId="35" borderId="47" xfId="0" applyFont="1" applyFill="1" applyBorder="1" applyAlignment="1">
      <alignment horizontal="left" vertical="top" wrapText="1"/>
    </xf>
    <xf numFmtId="0" fontId="12" fillId="35" borderId="17" xfId="0" applyFont="1" applyFill="1" applyBorder="1" applyAlignment="1">
      <alignment horizontal="left" vertical="top" wrapText="1"/>
    </xf>
    <xf numFmtId="0" fontId="12" fillId="35" borderId="48" xfId="0" applyFont="1" applyFill="1" applyBorder="1" applyAlignment="1">
      <alignment horizontal="left" vertical="top" wrapText="1"/>
    </xf>
    <xf numFmtId="0" fontId="12" fillId="35" borderId="49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top" wrapText="1"/>
    </xf>
    <xf numFmtId="4" fontId="10" fillId="0" borderId="23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top" wrapText="1"/>
    </xf>
    <xf numFmtId="0" fontId="10" fillId="3" borderId="46" xfId="0" applyFont="1" applyFill="1" applyBorder="1" applyAlignment="1">
      <alignment horizontal="center" vertical="top" wrapText="1"/>
    </xf>
    <xf numFmtId="0" fontId="10" fillId="3" borderId="47" xfId="0" applyFont="1" applyFill="1" applyBorder="1" applyAlignment="1">
      <alignment horizontal="center" vertical="top" wrapText="1"/>
    </xf>
    <xf numFmtId="0" fontId="10" fillId="3" borderId="16" xfId="0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top" wrapText="1"/>
    </xf>
    <xf numFmtId="0" fontId="10" fillId="3" borderId="11" xfId="0" applyFont="1" applyFill="1" applyBorder="1" applyAlignment="1">
      <alignment horizontal="center" vertical="top" wrapText="1"/>
    </xf>
    <xf numFmtId="0" fontId="10" fillId="3" borderId="17" xfId="0" applyFont="1" applyFill="1" applyBorder="1" applyAlignment="1">
      <alignment horizontal="center" vertical="top" wrapText="1"/>
    </xf>
    <xf numFmtId="0" fontId="10" fillId="3" borderId="48" xfId="0" applyFont="1" applyFill="1" applyBorder="1" applyAlignment="1">
      <alignment horizontal="center" vertical="top" wrapText="1"/>
    </xf>
    <xf numFmtId="0" fontId="10" fillId="3" borderId="49" xfId="0" applyFont="1" applyFill="1" applyBorder="1" applyAlignment="1">
      <alignment horizontal="center" vertical="top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40" xfId="0" quotePrefix="1" applyFont="1" applyFill="1" applyBorder="1" applyAlignment="1">
      <alignment horizontal="center" vertical="center"/>
    </xf>
    <xf numFmtId="0" fontId="7" fillId="3" borderId="35" xfId="0" quotePrefix="1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165" fontId="7" fillId="3" borderId="23" xfId="0" applyNumberFormat="1" applyFont="1" applyFill="1" applyBorder="1" applyAlignment="1">
      <alignment horizontal="center" vertical="center"/>
    </xf>
    <xf numFmtId="165" fontId="7" fillId="3" borderId="10" xfId="0" applyNumberFormat="1" applyFont="1" applyFill="1" applyBorder="1" applyAlignment="1">
      <alignment horizontal="center" vertical="center"/>
    </xf>
    <xf numFmtId="4" fontId="10" fillId="3" borderId="23" xfId="0" applyNumberFormat="1" applyFont="1" applyFill="1" applyBorder="1" applyAlignment="1">
      <alignment horizontal="center" vertical="center"/>
    </xf>
    <xf numFmtId="4" fontId="10" fillId="3" borderId="10" xfId="0" applyNumberFormat="1" applyFont="1" applyFill="1" applyBorder="1" applyAlignment="1">
      <alignment horizontal="center" vertical="center"/>
    </xf>
    <xf numFmtId="4" fontId="7" fillId="3" borderId="0" xfId="0" applyNumberFormat="1" applyFont="1" applyFill="1" applyAlignment="1">
      <alignment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46" xfId="0" applyFont="1" applyFill="1" applyBorder="1" applyAlignment="1">
      <alignment horizontal="left" vertical="top" wrapText="1"/>
    </xf>
    <xf numFmtId="0" fontId="10" fillId="0" borderId="47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48" xfId="0" applyFont="1" applyFill="1" applyBorder="1" applyAlignment="1">
      <alignment horizontal="left" vertical="top" wrapText="1"/>
    </xf>
    <xf numFmtId="0" fontId="10" fillId="0" borderId="49" xfId="0" applyFont="1" applyFill="1" applyBorder="1" applyAlignment="1">
      <alignment horizontal="left" vertical="top" wrapText="1"/>
    </xf>
    <xf numFmtId="0" fontId="7" fillId="3" borderId="16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3" borderId="52" xfId="5" applyFont="1" applyFill="1" applyBorder="1" applyAlignment="1">
      <alignment horizontal="center" vertical="center" wrapText="1"/>
    </xf>
    <xf numFmtId="0" fontId="10" fillId="3" borderId="56" xfId="5" applyFont="1" applyFill="1" applyBorder="1" applyAlignment="1">
      <alignment horizontal="center" vertical="center" wrapText="1"/>
    </xf>
    <xf numFmtId="0" fontId="24" fillId="3" borderId="23" xfId="8" applyFont="1" applyFill="1" applyBorder="1" applyAlignment="1">
      <alignment horizontal="left" vertical="center"/>
    </xf>
    <xf numFmtId="0" fontId="24" fillId="3" borderId="9" xfId="8" applyFont="1" applyFill="1" applyBorder="1" applyAlignment="1">
      <alignment horizontal="left" vertical="center"/>
    </xf>
    <xf numFmtId="0" fontId="24" fillId="3" borderId="10" xfId="8" applyFont="1" applyFill="1" applyBorder="1" applyAlignment="1">
      <alignment horizontal="left" vertical="center"/>
    </xf>
    <xf numFmtId="2" fontId="10" fillId="2" borderId="44" xfId="8" applyNumberFormat="1" applyFont="1" applyFill="1" applyBorder="1" applyAlignment="1">
      <alignment horizontal="center"/>
    </xf>
    <xf numFmtId="2" fontId="10" fillId="2" borderId="52" xfId="8" applyNumberFormat="1" applyFont="1" applyFill="1" applyBorder="1" applyAlignment="1">
      <alignment horizontal="center"/>
    </xf>
    <xf numFmtId="2" fontId="10" fillId="2" borderId="56" xfId="8" applyNumberFormat="1" applyFont="1" applyFill="1" applyBorder="1" applyAlignment="1">
      <alignment horizontal="center"/>
    </xf>
    <xf numFmtId="0" fontId="10" fillId="3" borderId="23" xfId="5" applyFont="1" applyFill="1" applyBorder="1" applyAlignment="1">
      <alignment horizontal="center" vertical="center" wrapText="1"/>
    </xf>
    <xf numFmtId="0" fontId="10" fillId="2" borderId="9" xfId="5" applyFont="1" applyFill="1" applyBorder="1" applyAlignment="1">
      <alignment horizontal="center" vertical="center" wrapText="1"/>
    </xf>
    <xf numFmtId="0" fontId="10" fillId="3" borderId="10" xfId="5" applyFont="1" applyFill="1" applyBorder="1" applyAlignment="1">
      <alignment horizontal="center" vertical="center" wrapText="1"/>
    </xf>
    <xf numFmtId="0" fontId="10" fillId="3" borderId="9" xfId="5" applyFont="1" applyFill="1" applyBorder="1" applyAlignment="1">
      <alignment horizontal="center" vertical="center" wrapText="1"/>
    </xf>
    <xf numFmtId="2" fontId="10" fillId="2" borderId="23" xfId="8" applyNumberFormat="1" applyFont="1" applyFill="1" applyBorder="1" applyAlignment="1">
      <alignment horizontal="center" vertical="center"/>
    </xf>
    <xf numFmtId="2" fontId="10" fillId="2" borderId="10" xfId="8" applyNumberFormat="1" applyFont="1" applyFill="1" applyBorder="1" applyAlignment="1">
      <alignment horizontal="center" vertical="center"/>
    </xf>
    <xf numFmtId="0" fontId="10" fillId="3" borderId="47" xfId="5" applyFont="1" applyFill="1" applyBorder="1" applyAlignment="1">
      <alignment horizontal="center" vertical="center" wrapText="1"/>
    </xf>
    <xf numFmtId="0" fontId="10" fillId="3" borderId="49" xfId="5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top" wrapText="1"/>
    </xf>
    <xf numFmtId="0" fontId="24" fillId="3" borderId="44" xfId="8" applyFont="1" applyFill="1" applyBorder="1" applyAlignment="1">
      <alignment horizontal="center" vertical="center"/>
    </xf>
    <xf numFmtId="0" fontId="24" fillId="3" borderId="52" xfId="8" applyFont="1" applyFill="1" applyBorder="1" applyAlignment="1">
      <alignment horizontal="center" vertical="center"/>
    </xf>
    <xf numFmtId="0" fontId="24" fillId="3" borderId="56" xfId="8" applyFont="1" applyFill="1" applyBorder="1" applyAlignment="1">
      <alignment horizontal="center" vertical="center"/>
    </xf>
    <xf numFmtId="0" fontId="24" fillId="3" borderId="46" xfId="8" applyFont="1" applyFill="1" applyBorder="1" applyAlignment="1">
      <alignment horizontal="center" vertical="center"/>
    </xf>
    <xf numFmtId="0" fontId="24" fillId="3" borderId="47" xfId="8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24" fillId="0" borderId="44" xfId="8" applyFont="1" applyFill="1" applyBorder="1" applyAlignment="1">
      <alignment horizontal="center" vertical="center"/>
    </xf>
    <xf numFmtId="0" fontId="24" fillId="0" borderId="46" xfId="8" applyFont="1" applyFill="1" applyBorder="1" applyAlignment="1">
      <alignment horizontal="center" vertical="center"/>
    </xf>
    <xf numFmtId="0" fontId="24" fillId="0" borderId="47" xfId="8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13" fillId="3" borderId="44" xfId="0" applyFont="1" applyFill="1" applyBorder="1" applyAlignment="1">
      <alignment horizontal="center" vertical="top" wrapText="1"/>
    </xf>
    <xf numFmtId="0" fontId="13" fillId="3" borderId="52" xfId="0" applyFont="1" applyFill="1" applyBorder="1" applyAlignment="1">
      <alignment horizontal="center" vertical="top" wrapText="1"/>
    </xf>
    <xf numFmtId="0" fontId="13" fillId="3" borderId="56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left" vertical="top" wrapText="1"/>
    </xf>
    <xf numFmtId="0" fontId="7" fillId="3" borderId="17" xfId="0" applyFont="1" applyFill="1" applyBorder="1" applyAlignment="1">
      <alignment horizontal="left" vertical="top" wrapText="1"/>
    </xf>
    <xf numFmtId="0" fontId="13" fillId="3" borderId="10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left" vertical="top"/>
    </xf>
    <xf numFmtId="4" fontId="14" fillId="3" borderId="0" xfId="0" applyNumberFormat="1" applyFont="1" applyFill="1" applyAlignment="1">
      <alignment horizontal="left" vertical="top" wrapText="1"/>
    </xf>
    <xf numFmtId="49" fontId="12" fillId="0" borderId="15" xfId="10" applyNumberFormat="1" applyFont="1" applyFill="1" applyBorder="1" applyAlignment="1" applyProtection="1">
      <alignment horizontal="center" vertical="center"/>
      <protection locked="0"/>
    </xf>
    <xf numFmtId="49" fontId="12" fillId="0" borderId="46" xfId="10" applyNumberFormat="1" applyFont="1" applyFill="1" applyBorder="1" applyAlignment="1" applyProtection="1">
      <alignment horizontal="center" vertical="center"/>
      <protection locked="0"/>
    </xf>
    <xf numFmtId="49" fontId="12" fillId="0" borderId="47" xfId="10" applyNumberFormat="1" applyFont="1" applyFill="1" applyBorder="1" applyAlignment="1" applyProtection="1">
      <alignment horizontal="center" vertical="center"/>
      <protection locked="0"/>
    </xf>
    <xf numFmtId="49" fontId="12" fillId="0" borderId="17" xfId="10" applyNumberFormat="1" applyFont="1" applyFill="1" applyBorder="1" applyAlignment="1" applyProtection="1">
      <alignment horizontal="center" vertical="center"/>
      <protection locked="0"/>
    </xf>
    <xf numFmtId="49" fontId="12" fillId="0" borderId="48" xfId="10" applyNumberFormat="1" applyFont="1" applyFill="1" applyBorder="1" applyAlignment="1" applyProtection="1">
      <alignment horizontal="center" vertical="center"/>
      <protection locked="0"/>
    </xf>
    <xf numFmtId="49" fontId="12" fillId="0" borderId="49" xfId="10" applyNumberFormat="1" applyFont="1" applyFill="1" applyBorder="1" applyAlignment="1" applyProtection="1">
      <alignment horizontal="center" vertical="center"/>
      <protection locked="0"/>
    </xf>
    <xf numFmtId="49" fontId="10" fillId="0" borderId="44" xfId="10" applyNumberFormat="1" applyFont="1" applyFill="1" applyBorder="1" applyAlignment="1" applyProtection="1">
      <alignment horizontal="center" vertical="center"/>
      <protection locked="0"/>
    </xf>
    <xf numFmtId="49" fontId="10" fillId="0" borderId="52" xfId="10" applyNumberFormat="1" applyFont="1" applyFill="1" applyBorder="1" applyAlignment="1" applyProtection="1">
      <alignment horizontal="center" vertical="center"/>
      <protection locked="0"/>
    </xf>
    <xf numFmtId="49" fontId="10" fillId="0" borderId="56" xfId="10" applyNumberFormat="1" applyFont="1" applyFill="1" applyBorder="1" applyAlignment="1" applyProtection="1">
      <alignment horizontal="center" vertical="center"/>
      <protection locked="0"/>
    </xf>
    <xf numFmtId="0" fontId="10" fillId="0" borderId="44" xfId="10" applyFont="1" applyFill="1" applyBorder="1" applyAlignment="1">
      <alignment horizontal="center" vertical="center" wrapText="1"/>
    </xf>
    <xf numFmtId="0" fontId="10" fillId="0" borderId="52" xfId="10" applyFont="1" applyFill="1" applyBorder="1" applyAlignment="1">
      <alignment horizontal="center" vertical="center" wrapText="1"/>
    </xf>
    <xf numFmtId="0" fontId="10" fillId="0" borderId="56" xfId="10" applyFont="1" applyFill="1" applyBorder="1" applyAlignment="1">
      <alignment horizontal="center" vertical="center" wrapText="1"/>
    </xf>
    <xf numFmtId="0" fontId="12" fillId="0" borderId="44" xfId="10" applyFont="1" applyFill="1" applyBorder="1" applyAlignment="1">
      <alignment horizontal="center" vertical="center" wrapText="1"/>
    </xf>
    <xf numFmtId="0" fontId="12" fillId="0" borderId="52" xfId="10" applyFont="1" applyFill="1" applyBorder="1" applyAlignment="1">
      <alignment horizontal="center" vertical="center" wrapText="1"/>
    </xf>
    <xf numFmtId="0" fontId="12" fillId="0" borderId="56" xfId="10" applyFont="1" applyFill="1" applyBorder="1" applyAlignment="1">
      <alignment horizontal="center" vertical="center" wrapText="1"/>
    </xf>
    <xf numFmtId="0" fontId="12" fillId="0" borderId="44" xfId="10" applyFont="1" applyFill="1" applyBorder="1" applyAlignment="1">
      <alignment horizontal="center" vertical="center"/>
    </xf>
    <xf numFmtId="0" fontId="12" fillId="0" borderId="52" xfId="10" applyFont="1" applyFill="1" applyBorder="1" applyAlignment="1">
      <alignment horizontal="center" vertical="center"/>
    </xf>
    <xf numFmtId="0" fontId="12" fillId="0" borderId="56" xfId="10" applyFont="1" applyFill="1" applyBorder="1" applyAlignment="1">
      <alignment horizontal="center" vertical="center"/>
    </xf>
    <xf numFmtId="0" fontId="23" fillId="0" borderId="0" xfId="6" applyFont="1" applyFill="1" applyBorder="1" applyAlignment="1" applyProtection="1">
      <alignment horizontal="center"/>
      <protection hidden="1"/>
    </xf>
    <xf numFmtId="0" fontId="12" fillId="0" borderId="0" xfId="10" applyFont="1" applyFill="1" applyBorder="1" applyAlignment="1">
      <alignment horizontal="center" vertical="center"/>
    </xf>
    <xf numFmtId="49" fontId="10" fillId="3" borderId="44" xfId="10" applyNumberFormat="1" applyFont="1" applyFill="1" applyBorder="1" applyAlignment="1" applyProtection="1">
      <alignment horizontal="center" vertical="center"/>
      <protection locked="0"/>
    </xf>
    <xf numFmtId="49" fontId="10" fillId="3" borderId="52" xfId="10" applyNumberFormat="1" applyFont="1" applyFill="1" applyBorder="1" applyAlignment="1" applyProtection="1">
      <alignment horizontal="center" vertical="center"/>
      <protection locked="0"/>
    </xf>
    <xf numFmtId="49" fontId="10" fillId="3" borderId="56" xfId="10" applyNumberFormat="1" applyFont="1" applyFill="1" applyBorder="1" applyAlignment="1" applyProtection="1">
      <alignment horizontal="center" vertical="center"/>
      <protection locked="0"/>
    </xf>
    <xf numFmtId="0" fontId="12" fillId="3" borderId="94" xfId="5" applyFont="1" applyFill="1" applyBorder="1" applyAlignment="1">
      <alignment horizontal="center" vertical="top" wrapText="1"/>
    </xf>
    <xf numFmtId="0" fontId="12" fillId="3" borderId="52" xfId="5" applyFont="1" applyFill="1" applyBorder="1" applyAlignment="1">
      <alignment horizontal="center" vertical="top" wrapText="1"/>
    </xf>
    <xf numFmtId="0" fontId="12" fillId="3" borderId="56" xfId="5" applyFont="1" applyFill="1" applyBorder="1" applyAlignment="1">
      <alignment horizontal="center" vertical="top" wrapText="1"/>
    </xf>
    <xf numFmtId="0" fontId="12" fillId="3" borderId="17" xfId="5" applyFont="1" applyFill="1" applyBorder="1" applyAlignment="1">
      <alignment horizontal="center" vertical="top" wrapText="1"/>
    </xf>
    <xf numFmtId="0" fontId="12" fillId="3" borderId="48" xfId="5" applyFont="1" applyFill="1" applyBorder="1" applyAlignment="1">
      <alignment horizontal="center" vertical="top" wrapText="1"/>
    </xf>
    <xf numFmtId="0" fontId="12" fillId="3" borderId="49" xfId="5" applyFont="1" applyFill="1" applyBorder="1" applyAlignment="1">
      <alignment horizontal="center" vertical="top" wrapText="1"/>
    </xf>
    <xf numFmtId="0" fontId="12" fillId="3" borderId="44" xfId="5" applyFont="1" applyFill="1" applyBorder="1" applyAlignment="1">
      <alignment horizontal="center" vertical="top" wrapText="1"/>
    </xf>
    <xf numFmtId="0" fontId="6" fillId="2" borderId="0" xfId="5" applyFont="1" applyFill="1" applyBorder="1" applyAlignment="1">
      <alignment horizontal="center"/>
    </xf>
    <xf numFmtId="0" fontId="8" fillId="2" borderId="0" xfId="5" applyFont="1" applyFill="1" applyBorder="1" applyAlignment="1">
      <alignment horizontal="center"/>
    </xf>
    <xf numFmtId="0" fontId="12" fillId="3" borderId="15" xfId="5" applyFont="1" applyFill="1" applyBorder="1" applyAlignment="1">
      <alignment horizontal="center" vertical="top" wrapText="1"/>
    </xf>
    <xf numFmtId="0" fontId="12" fillId="3" borderId="46" xfId="5" applyFont="1" applyFill="1" applyBorder="1" applyAlignment="1">
      <alignment horizontal="center" vertical="top" wrapText="1"/>
    </xf>
    <xf numFmtId="0" fontId="12" fillId="3" borderId="47" xfId="5" applyFont="1" applyFill="1" applyBorder="1" applyAlignment="1">
      <alignment horizontal="center" vertical="top" wrapText="1"/>
    </xf>
    <xf numFmtId="0" fontId="10" fillId="2" borderId="15" xfId="5" applyFont="1" applyFill="1" applyBorder="1" applyAlignment="1">
      <alignment horizontal="center" vertical="center" wrapText="1"/>
    </xf>
    <xf numFmtId="0" fontId="10" fillId="2" borderId="46" xfId="5" applyFont="1" applyFill="1" applyBorder="1" applyAlignment="1">
      <alignment horizontal="center" vertical="center" wrapText="1"/>
    </xf>
    <xf numFmtId="0" fontId="10" fillId="2" borderId="47" xfId="5" applyFont="1" applyFill="1" applyBorder="1" applyAlignment="1">
      <alignment horizontal="center" vertical="center" wrapText="1"/>
    </xf>
    <xf numFmtId="0" fontId="10" fillId="2" borderId="17" xfId="5" applyFont="1" applyFill="1" applyBorder="1" applyAlignment="1">
      <alignment horizontal="center" vertical="center" wrapText="1"/>
    </xf>
    <xf numFmtId="0" fontId="10" fillId="2" borderId="48" xfId="5" applyFont="1" applyFill="1" applyBorder="1" applyAlignment="1">
      <alignment horizontal="center" vertical="center" wrapText="1"/>
    </xf>
    <xf numFmtId="0" fontId="10" fillId="2" borderId="49" xfId="5" applyFont="1" applyFill="1" applyBorder="1" applyAlignment="1">
      <alignment horizontal="center" vertical="center" wrapText="1"/>
    </xf>
    <xf numFmtId="0" fontId="8" fillId="2" borderId="44" xfId="5" applyFont="1" applyFill="1" applyBorder="1" applyAlignment="1">
      <alignment horizontal="center" vertical="center" wrapText="1"/>
    </xf>
    <xf numFmtId="0" fontId="8" fillId="2" borderId="52" xfId="5" applyFont="1" applyFill="1" applyBorder="1" applyAlignment="1">
      <alignment horizontal="center" vertical="center" wrapText="1"/>
    </xf>
    <xf numFmtId="0" fontId="8" fillId="2" borderId="56" xfId="5" applyFont="1" applyFill="1" applyBorder="1" applyAlignment="1">
      <alignment horizontal="center" vertical="center" wrapText="1"/>
    </xf>
    <xf numFmtId="0" fontId="10" fillId="2" borderId="23" xfId="5" applyFont="1" applyFill="1" applyBorder="1" applyAlignment="1">
      <alignment horizontal="center" vertical="center" wrapText="1"/>
    </xf>
    <xf numFmtId="0" fontId="10" fillId="2" borderId="10" xfId="5" applyFont="1" applyFill="1" applyBorder="1" applyAlignment="1">
      <alignment horizontal="center" vertical="center" wrapText="1"/>
    </xf>
    <xf numFmtId="4" fontId="8" fillId="2" borderId="44" xfId="5" applyNumberFormat="1" applyFont="1" applyFill="1" applyBorder="1" applyAlignment="1">
      <alignment horizontal="center" vertical="center" wrapText="1"/>
    </xf>
    <xf numFmtId="4" fontId="8" fillId="2" borderId="56" xfId="5" applyNumberFormat="1" applyFont="1" applyFill="1" applyBorder="1" applyAlignment="1">
      <alignment horizontal="center" vertical="center" wrapText="1"/>
    </xf>
    <xf numFmtId="0" fontId="12" fillId="3" borderId="44" xfId="5" applyFont="1" applyFill="1" applyBorder="1" applyAlignment="1">
      <alignment horizontal="center" vertical="center" wrapText="1"/>
    </xf>
    <xf numFmtId="0" fontId="12" fillId="3" borderId="52" xfId="5" applyFont="1" applyFill="1" applyBorder="1" applyAlignment="1">
      <alignment horizontal="center" vertical="center" wrapText="1"/>
    </xf>
    <xf numFmtId="0" fontId="12" fillId="3" borderId="56" xfId="5" applyFont="1" applyFill="1" applyBorder="1" applyAlignment="1">
      <alignment horizontal="center" vertical="center" wrapText="1"/>
    </xf>
    <xf numFmtId="0" fontId="6" fillId="3" borderId="44" xfId="5" applyFont="1" applyFill="1" applyBorder="1" applyAlignment="1">
      <alignment horizontal="center" vertical="center" wrapText="1"/>
    </xf>
    <xf numFmtId="0" fontId="6" fillId="3" borderId="52" xfId="5" applyFont="1" applyFill="1" applyBorder="1" applyAlignment="1">
      <alignment horizontal="center" vertical="center" wrapText="1"/>
    </xf>
    <xf numFmtId="0" fontId="6" fillId="3" borderId="56" xfId="5" applyFont="1" applyFill="1" applyBorder="1" applyAlignment="1">
      <alignment horizontal="center" vertical="center" wrapText="1"/>
    </xf>
    <xf numFmtId="0" fontId="12" fillId="3" borderId="78" xfId="5" applyFont="1" applyFill="1" applyBorder="1" applyAlignment="1">
      <alignment horizontal="center" vertical="center" wrapText="1"/>
    </xf>
    <xf numFmtId="0" fontId="12" fillId="3" borderId="46" xfId="5" applyFont="1" applyFill="1" applyBorder="1" applyAlignment="1">
      <alignment horizontal="center" vertical="center" wrapText="1"/>
    </xf>
    <xf numFmtId="0" fontId="12" fillId="3" borderId="47" xfId="5" applyFont="1" applyFill="1" applyBorder="1" applyAlignment="1">
      <alignment horizontal="center" vertical="center" wrapText="1"/>
    </xf>
    <xf numFmtId="0" fontId="12" fillId="3" borderId="76" xfId="5" applyFont="1" applyFill="1" applyBorder="1" applyAlignment="1">
      <alignment horizontal="center" vertical="center" wrapText="1"/>
    </xf>
    <xf numFmtId="0" fontId="12" fillId="3" borderId="0" xfId="5" applyFont="1" applyFill="1" applyBorder="1" applyAlignment="1">
      <alignment horizontal="center" vertical="center" wrapText="1"/>
    </xf>
    <xf numFmtId="0" fontId="12" fillId="3" borderId="11" xfId="5" applyFont="1" applyFill="1" applyBorder="1" applyAlignment="1">
      <alignment horizontal="center" vertical="center" wrapText="1"/>
    </xf>
    <xf numFmtId="0" fontId="12" fillId="3" borderId="77" xfId="5" applyFont="1" applyFill="1" applyBorder="1" applyAlignment="1">
      <alignment horizontal="center" vertical="center" wrapText="1"/>
    </xf>
    <xf numFmtId="0" fontId="12" fillId="3" borderId="48" xfId="5" applyFont="1" applyFill="1" applyBorder="1" applyAlignment="1">
      <alignment horizontal="center" vertical="center" wrapText="1"/>
    </xf>
    <xf numFmtId="0" fontId="12" fillId="3" borderId="49" xfId="5" applyFont="1" applyFill="1" applyBorder="1" applyAlignment="1">
      <alignment horizontal="center" vertical="center" wrapText="1"/>
    </xf>
    <xf numFmtId="0" fontId="10" fillId="3" borderId="44" xfId="5" applyFont="1" applyFill="1" applyBorder="1" applyAlignment="1">
      <alignment horizontal="left" vertical="center" wrapText="1"/>
    </xf>
    <xf numFmtId="0" fontId="10" fillId="3" borderId="52" xfId="5" applyFont="1" applyFill="1" applyBorder="1" applyAlignment="1">
      <alignment horizontal="left" vertical="center" wrapText="1"/>
    </xf>
    <xf numFmtId="0" fontId="10" fillId="3" borderId="56" xfId="5" applyFont="1" applyFill="1" applyBorder="1" applyAlignment="1">
      <alignment horizontal="left" vertical="center" wrapText="1"/>
    </xf>
    <xf numFmtId="0" fontId="12" fillId="3" borderId="15" xfId="5" applyFont="1" applyFill="1" applyBorder="1" applyAlignment="1">
      <alignment horizontal="center" vertical="center" wrapText="1"/>
    </xf>
    <xf numFmtId="0" fontId="12" fillId="3" borderId="16" xfId="5" applyFont="1" applyFill="1" applyBorder="1" applyAlignment="1">
      <alignment horizontal="center" vertical="center" wrapText="1"/>
    </xf>
    <xf numFmtId="0" fontId="12" fillId="3" borderId="17" xfId="5" applyFont="1" applyFill="1" applyBorder="1" applyAlignment="1">
      <alignment horizontal="center" vertical="center" wrapText="1"/>
    </xf>
    <xf numFmtId="0" fontId="10" fillId="3" borderId="15" xfId="5" applyFont="1" applyFill="1" applyBorder="1" applyAlignment="1">
      <alignment horizontal="left" vertical="center" wrapText="1"/>
    </xf>
    <xf numFmtId="0" fontId="10" fillId="3" borderId="46" xfId="5" applyFont="1" applyFill="1" applyBorder="1" applyAlignment="1">
      <alignment horizontal="left" vertical="center" wrapText="1"/>
    </xf>
    <xf numFmtId="0" fontId="10" fillId="3" borderId="47" xfId="5" applyFont="1" applyFill="1" applyBorder="1" applyAlignment="1">
      <alignment horizontal="left" vertical="center" wrapText="1"/>
    </xf>
    <xf numFmtId="0" fontId="10" fillId="3" borderId="17" xfId="5" applyFont="1" applyFill="1" applyBorder="1" applyAlignment="1">
      <alignment horizontal="left" vertical="center" wrapText="1"/>
    </xf>
    <xf numFmtId="0" fontId="10" fillId="3" borderId="48" xfId="5" applyFont="1" applyFill="1" applyBorder="1" applyAlignment="1">
      <alignment horizontal="left" vertical="center" wrapText="1"/>
    </xf>
    <xf numFmtId="0" fontId="10" fillId="3" borderId="49" xfId="5" applyFont="1" applyFill="1" applyBorder="1" applyAlignment="1">
      <alignment horizontal="left" vertical="center" wrapText="1"/>
    </xf>
    <xf numFmtId="49" fontId="43" fillId="4" borderId="1" xfId="16" applyNumberFormat="1" applyFont="1" applyFill="1" applyBorder="1" applyAlignment="1" applyProtection="1">
      <alignment horizontal="center" vertical="center" wrapText="1"/>
      <protection locked="0"/>
    </xf>
    <xf numFmtId="0" fontId="40" fillId="3" borderId="0" xfId="6" applyFont="1" applyFill="1" applyBorder="1" applyAlignment="1" applyProtection="1">
      <alignment horizontal="center" vertical="top"/>
      <protection hidden="1"/>
    </xf>
    <xf numFmtId="0" fontId="40" fillId="0" borderId="0" xfId="6" applyFont="1" applyFill="1" applyBorder="1" applyAlignment="1" applyProtection="1">
      <alignment horizontal="center" vertical="top"/>
      <protection hidden="1"/>
    </xf>
    <xf numFmtId="0" fontId="40" fillId="0" borderId="0" xfId="16" applyFont="1" applyFill="1" applyBorder="1" applyAlignment="1">
      <alignment horizontal="center" vertical="top"/>
    </xf>
    <xf numFmtId="0" fontId="46" fillId="3" borderId="0" xfId="16" applyFont="1" applyFill="1" applyBorder="1" applyAlignment="1">
      <alignment horizontal="center" vertical="top"/>
    </xf>
    <xf numFmtId="0" fontId="21" fillId="3" borderId="0" xfId="16" applyFont="1" applyFill="1" applyBorder="1" applyAlignment="1">
      <alignment horizontal="left" vertical="center" wrapText="1"/>
    </xf>
    <xf numFmtId="0" fontId="6" fillId="2" borderId="1" xfId="8" applyFont="1" applyFill="1" applyBorder="1" applyAlignment="1">
      <alignment horizontal="center" vertical="center" wrapText="1"/>
    </xf>
    <xf numFmtId="0" fontId="7" fillId="0" borderId="0" xfId="7" applyNumberFormat="1" applyFont="1" applyFill="1" applyBorder="1" applyAlignment="1" applyProtection="1">
      <alignment horizontal="left" vertical="center" wrapText="1"/>
    </xf>
    <xf numFmtId="0" fontId="46" fillId="0" borderId="0" xfId="7" applyNumberFormat="1" applyFont="1" applyFill="1" applyBorder="1" applyAlignment="1" applyProtection="1">
      <alignment horizontal="left" vertical="center" wrapText="1"/>
    </xf>
    <xf numFmtId="0" fontId="21" fillId="0" borderId="0" xfId="7" applyNumberFormat="1" applyFont="1" applyFill="1" applyBorder="1" applyAlignment="1" applyProtection="1">
      <alignment horizontal="left" vertical="center" wrapText="1"/>
    </xf>
    <xf numFmtId="0" fontId="46" fillId="2" borderId="0" xfId="7" applyNumberFormat="1" applyFont="1" applyFill="1" applyBorder="1" applyAlignment="1" applyProtection="1">
      <alignment horizontal="center" vertical="center" wrapText="1"/>
    </xf>
    <xf numFmtId="0" fontId="21" fillId="2" borderId="0" xfId="7" applyNumberFormat="1" applyFont="1" applyFill="1" applyBorder="1" applyAlignment="1" applyProtection="1">
      <alignment horizontal="center" vertical="center" wrapText="1"/>
    </xf>
    <xf numFmtId="4" fontId="14" fillId="0" borderId="0" xfId="0" applyNumberFormat="1" applyFont="1" applyFill="1" applyAlignment="1">
      <alignment horizontal="left" vertical="center" wrapText="1"/>
    </xf>
    <xf numFmtId="0" fontId="0" fillId="68" borderId="95" xfId="0" applyFill="1" applyBorder="1"/>
    <xf numFmtId="0" fontId="100" fillId="68" borderId="0" xfId="0" applyFont="1" applyFill="1" applyAlignment="1">
      <alignment horizontal="left"/>
    </xf>
    <xf numFmtId="0" fontId="116" fillId="68" borderId="0" xfId="0" applyFont="1" applyFill="1" applyAlignment="1">
      <alignment horizontal="left"/>
    </xf>
    <xf numFmtId="0" fontId="0" fillId="68" borderId="0" xfId="0" applyFill="1" applyAlignment="1">
      <alignment horizontal="left"/>
    </xf>
    <xf numFmtId="0" fontId="0" fillId="68" borderId="96" xfId="0" applyFill="1" applyBorder="1"/>
    <xf numFmtId="0" fontId="117" fillId="68" borderId="0" xfId="0" applyFont="1" applyFill="1" applyAlignment="1">
      <alignment horizontal="left"/>
    </xf>
    <xf numFmtId="0" fontId="0" fillId="68" borderId="97" xfId="0" applyFill="1" applyBorder="1"/>
    <xf numFmtId="0" fontId="7" fillId="68" borderId="0" xfId="0" applyFont="1" applyFill="1" applyAlignment="1">
      <alignment horizontal="center"/>
    </xf>
    <xf numFmtId="0" fontId="7" fillId="68" borderId="0" xfId="0" applyFont="1" applyFill="1"/>
    <xf numFmtId="0" fontId="21" fillId="2" borderId="0" xfId="0" applyFont="1" applyFill="1" applyBorder="1" applyAlignment="1">
      <alignment horizontal="center"/>
    </xf>
  </cellXfs>
  <cellStyles count="2618">
    <cellStyle name="20% - Accent1 2" xfId="56"/>
    <cellStyle name="20% - Accent1 3" xfId="1354"/>
    <cellStyle name="20% - Accent2 2" xfId="57"/>
    <cellStyle name="20% - Accent2 3" xfId="1356"/>
    <cellStyle name="20% - Accent3 2" xfId="58"/>
    <cellStyle name="20% - Accent3 3" xfId="1358"/>
    <cellStyle name="20% - Accent4 2" xfId="59"/>
    <cellStyle name="20% - Accent4 3" xfId="1360"/>
    <cellStyle name="20% - Accent5 2" xfId="60"/>
    <cellStyle name="20% - Accent5 3" xfId="1362"/>
    <cellStyle name="20% - Accent6 2" xfId="61"/>
    <cellStyle name="20% - Accent6 3" xfId="1364"/>
    <cellStyle name="20% - Акцент1" xfId="705" builtinId="30" customBuiltin="1"/>
    <cellStyle name="20% - Акцент2" xfId="709" builtinId="34" customBuiltin="1"/>
    <cellStyle name="20% - Акцент3" xfId="713" builtinId="38" customBuiltin="1"/>
    <cellStyle name="20% - Акцент4" xfId="717" builtinId="42" customBuiltin="1"/>
    <cellStyle name="20% - Акцент5" xfId="721" builtinId="46" customBuiltin="1"/>
    <cellStyle name="20% - Акцент6" xfId="725" builtinId="50" customBuiltin="1"/>
    <cellStyle name="40% - Accent1 2" xfId="62"/>
    <cellStyle name="40% - Accent1 3" xfId="1355"/>
    <cellStyle name="40% - Accent2 2" xfId="63"/>
    <cellStyle name="40% - Accent2 3" xfId="1357"/>
    <cellStyle name="40% - Accent3 2" xfId="64"/>
    <cellStyle name="40% - Accent3 3" xfId="1359"/>
    <cellStyle name="40% - Accent4 2" xfId="65"/>
    <cellStyle name="40% - Accent4 3" xfId="1361"/>
    <cellStyle name="40% - Accent5 2" xfId="66"/>
    <cellStyle name="40% - Accent5 3" xfId="1363"/>
    <cellStyle name="40% - Accent6 2" xfId="67"/>
    <cellStyle name="40% - Accent6 3" xfId="1365"/>
    <cellStyle name="40% - Акцент1" xfId="706" builtinId="31" customBuiltin="1"/>
    <cellStyle name="40% - Акцент2" xfId="710" builtinId="35" customBuiltin="1"/>
    <cellStyle name="40% - Акцент3" xfId="714" builtinId="39" customBuiltin="1"/>
    <cellStyle name="40% - Акцент4" xfId="718" builtinId="43" customBuiltin="1"/>
    <cellStyle name="40% - Акцент5" xfId="722" builtinId="47" customBuiltin="1"/>
    <cellStyle name="40% - Акцент6" xfId="726" builtinId="51" customBuiltin="1"/>
    <cellStyle name="60% - Accent1 2" xfId="68"/>
    <cellStyle name="60% - Accent2 2" xfId="69"/>
    <cellStyle name="60% - Accent3 2" xfId="70"/>
    <cellStyle name="60% - Accent4 2" xfId="71"/>
    <cellStyle name="60% - Accent5 2" xfId="72"/>
    <cellStyle name="60% - Accent6 2" xfId="73"/>
    <cellStyle name="60% - Акцент1" xfId="707" builtinId="32" customBuiltin="1"/>
    <cellStyle name="60% - Акцент2" xfId="711" builtinId="36" customBuiltin="1"/>
    <cellStyle name="60% - Акцент3" xfId="715" builtinId="40" customBuiltin="1"/>
    <cellStyle name="60% - Акцент4" xfId="719" builtinId="44" customBuiltin="1"/>
    <cellStyle name="60% - Акцент5" xfId="723" builtinId="48" customBuiltin="1"/>
    <cellStyle name="60% - Акцент6" xfId="727" builtinId="52" customBuiltin="1"/>
    <cellStyle name="Accent1 2" xfId="74"/>
    <cellStyle name="Accent2 2" xfId="75"/>
    <cellStyle name="Accent3 2" xfId="76"/>
    <cellStyle name="Accent4 2" xfId="77"/>
    <cellStyle name="Accent5 2" xfId="78"/>
    <cellStyle name="Accent6 2" xfId="79"/>
    <cellStyle name="Bad 2" xfId="80"/>
    <cellStyle name="Calculation 2" xfId="81"/>
    <cellStyle name="Check Cell 2" xfId="82"/>
    <cellStyle name="Comma 2" xfId="35"/>
    <cellStyle name="Explanatory Text 2" xfId="83"/>
    <cellStyle name="Good 2" xfId="84"/>
    <cellStyle name="Heading 1 2" xfId="85"/>
    <cellStyle name="Heading 2 2" xfId="86"/>
    <cellStyle name="Heading 3 2" xfId="87"/>
    <cellStyle name="Heading 4 2" xfId="88"/>
    <cellStyle name="Hyperlink 2" xfId="2612"/>
    <cellStyle name="Input 2" xfId="89"/>
    <cellStyle name="Linked Cell 2" xfId="90"/>
    <cellStyle name="Neutral 2" xfId="91"/>
    <cellStyle name="Normal 10" xfId="2611"/>
    <cellStyle name="Normal 2" xfId="1"/>
    <cellStyle name="Normal 2 2" xfId="685"/>
    <cellStyle name="Normal 2 3" xfId="683"/>
    <cellStyle name="Normal 3" xfId="11"/>
    <cellStyle name="Normal 4" xfId="686"/>
    <cellStyle name="Normal 4 2" xfId="2613"/>
    <cellStyle name="Normal 5" xfId="684"/>
    <cellStyle name="Normal 5 2" xfId="1350"/>
    <cellStyle name="Normal 5 2 2" xfId="2608"/>
    <cellStyle name="Normal 5 3" xfId="1987"/>
    <cellStyle name="Normal 6" xfId="729"/>
    <cellStyle name="Normal 7" xfId="728"/>
    <cellStyle name="Normal 7 2" xfId="1988"/>
    <cellStyle name="Normal 8" xfId="1366"/>
    <cellStyle name="Normal 9" xfId="1352"/>
    <cellStyle name="Normal 9 2" xfId="2617"/>
    <cellStyle name="Normal_Domestic 14042009_ITI_draft" xfId="2"/>
    <cellStyle name="normální_Price list 2006 - RWRUS" xfId="2614"/>
    <cellStyle name="Note 2" xfId="92"/>
    <cellStyle name="Note 3" xfId="1351"/>
    <cellStyle name="Note 3 2" xfId="2609"/>
    <cellStyle name="Output 2" xfId="93"/>
    <cellStyle name="Percent 2" xfId="13"/>
    <cellStyle name="Percent 2 2" xfId="731"/>
    <cellStyle name="Percent 2 2 2" xfId="1990"/>
    <cellStyle name="Percent 2 3" xfId="1368"/>
    <cellStyle name="Percent 3" xfId="687"/>
    <cellStyle name="Percent 4" xfId="732"/>
    <cellStyle name="Percent 5" xfId="1369"/>
    <cellStyle name="Percent 6" xfId="1353"/>
    <cellStyle name="SAPBEXstdItem" xfId="17"/>
    <cellStyle name="Title 2" xfId="94"/>
    <cellStyle name="Total 2" xfId="95"/>
    <cellStyle name="Warning Text 2" xfId="96"/>
    <cellStyle name="Акцент1" xfId="704" builtinId="29" customBuiltin="1"/>
    <cellStyle name="Акцент2" xfId="708" builtinId="33" customBuiltin="1"/>
    <cellStyle name="Акцент3" xfId="712" builtinId="37" customBuiltin="1"/>
    <cellStyle name="Акцент4" xfId="716" builtinId="41" customBuiltin="1"/>
    <cellStyle name="Акцент5" xfId="720" builtinId="45" customBuiltin="1"/>
    <cellStyle name="Акцент6" xfId="724" builtinId="49" customBuiltin="1"/>
    <cellStyle name="Ввод " xfId="696" builtinId="20" customBuiltin="1"/>
    <cellStyle name="Вывод" xfId="697" builtinId="21" customBuiltin="1"/>
    <cellStyle name="Вычисление" xfId="698" builtinId="22" customBuiltin="1"/>
    <cellStyle name="Гиперссылка" xfId="2610" builtinId="8"/>
    <cellStyle name="Денежный 2" xfId="18"/>
    <cellStyle name="Денежный 2 2" xfId="32"/>
    <cellStyle name="Заголовок 1" xfId="689" builtinId="16" customBuiltin="1"/>
    <cellStyle name="Заголовок 2" xfId="690" builtinId="17" customBuiltin="1"/>
    <cellStyle name="Заголовок 3" xfId="691" builtinId="18" customBuiltin="1"/>
    <cellStyle name="Заголовок 4" xfId="692" builtinId="19" customBuiltin="1"/>
    <cellStyle name="Итог" xfId="703" builtinId="25" customBuiltin="1"/>
    <cellStyle name="Контрольная ячейка" xfId="700" builtinId="23" customBuiltin="1"/>
    <cellStyle name="Название" xfId="688" builtinId="15" customBuiltin="1"/>
    <cellStyle name="Нейтральный" xfId="695" builtinId="28" customBuiltin="1"/>
    <cellStyle name="Обычный" xfId="0" builtinId="0"/>
    <cellStyle name="Обычный 10" xfId="40"/>
    <cellStyle name="Обычный 10 2" xfId="45"/>
    <cellStyle name="Обычный 10 2 2" xfId="179"/>
    <cellStyle name="Обычный 10 2 2 2" xfId="362"/>
    <cellStyle name="Обычный 10 2 2 2 2" xfId="1029"/>
    <cellStyle name="Обычный 10 2 2 2 2 2" xfId="2287"/>
    <cellStyle name="Обычный 10 2 2 2 3" xfId="1666"/>
    <cellStyle name="Обычный 10 2 2 3" xfId="846"/>
    <cellStyle name="Обычный 10 2 2 3 2" xfId="2104"/>
    <cellStyle name="Обычный 10 2 2 4" xfId="1483"/>
    <cellStyle name="Обычный 10 2 3" xfId="361"/>
    <cellStyle name="Обычный 10 2 3 2" xfId="1028"/>
    <cellStyle name="Обычный 10 2 3 2 2" xfId="2286"/>
    <cellStyle name="Обычный 10 2 3 3" xfId="1665"/>
    <cellStyle name="Обычный 10 2 4" xfId="755"/>
    <cellStyle name="Обычный 10 2 4 2" xfId="2013"/>
    <cellStyle name="Обычный 10 2 5" xfId="1392"/>
    <cellStyle name="Обычный 10 3" xfId="101"/>
    <cellStyle name="Обычный 10 3 2" xfId="145"/>
    <cellStyle name="Обычный 10 3 2 2" xfId="181"/>
    <cellStyle name="Обычный 10 3 2 2 2" xfId="365"/>
    <cellStyle name="Обычный 10 3 2 2 2 2" xfId="1032"/>
    <cellStyle name="Обычный 10 3 2 2 2 2 2" xfId="2290"/>
    <cellStyle name="Обычный 10 3 2 2 2 3" xfId="1669"/>
    <cellStyle name="Обычный 10 3 2 2 3" xfId="848"/>
    <cellStyle name="Обычный 10 3 2 2 3 2" xfId="2106"/>
    <cellStyle name="Обычный 10 3 2 2 4" xfId="1485"/>
    <cellStyle name="Обычный 10 3 2 3" xfId="364"/>
    <cellStyle name="Обычный 10 3 2 3 2" xfId="1031"/>
    <cellStyle name="Обычный 10 3 2 3 2 2" xfId="2289"/>
    <cellStyle name="Обычный 10 3 2 3 3" xfId="1668"/>
    <cellStyle name="Обычный 10 3 2 4" xfId="812"/>
    <cellStyle name="Обычный 10 3 2 4 2" xfId="2070"/>
    <cellStyle name="Обычный 10 3 2 5" xfId="1449"/>
    <cellStyle name="Обычный 10 3 3" xfId="180"/>
    <cellStyle name="Обычный 10 3 3 2" xfId="366"/>
    <cellStyle name="Обычный 10 3 3 2 2" xfId="1033"/>
    <cellStyle name="Обычный 10 3 3 2 2 2" xfId="2291"/>
    <cellStyle name="Обычный 10 3 3 2 3" xfId="1670"/>
    <cellStyle name="Обычный 10 3 3 3" xfId="847"/>
    <cellStyle name="Обычный 10 3 3 3 2" xfId="2105"/>
    <cellStyle name="Обычный 10 3 3 4" xfId="1484"/>
    <cellStyle name="Обычный 10 3 4" xfId="363"/>
    <cellStyle name="Обычный 10 3 4 2" xfId="1030"/>
    <cellStyle name="Обычный 10 3 4 2 2" xfId="2288"/>
    <cellStyle name="Обычный 10 3 4 3" xfId="1667"/>
    <cellStyle name="Обычный 10 3 5" xfId="768"/>
    <cellStyle name="Обычный 10 3 5 2" xfId="2026"/>
    <cellStyle name="Обычный 10 3 6" xfId="1405"/>
    <cellStyle name="Обычный 10 4" xfId="178"/>
    <cellStyle name="Обычный 10 4 2" xfId="367"/>
    <cellStyle name="Обычный 10 4 2 2" xfId="1034"/>
    <cellStyle name="Обычный 10 4 2 2 2" xfId="2292"/>
    <cellStyle name="Обычный 10 4 2 3" xfId="1671"/>
    <cellStyle name="Обычный 10 4 3" xfId="845"/>
    <cellStyle name="Обычный 10 4 3 2" xfId="2103"/>
    <cellStyle name="Обычный 10 4 4" xfId="1482"/>
    <cellStyle name="Обычный 10 5" xfId="297"/>
    <cellStyle name="Обычный 10 5 2" xfId="368"/>
    <cellStyle name="Обычный 10 5 2 2" xfId="1035"/>
    <cellStyle name="Обычный 10 5 2 2 2" xfId="2293"/>
    <cellStyle name="Обычный 10 5 2 3" xfId="1672"/>
    <cellStyle name="Обычный 10 5 3" xfId="964"/>
    <cellStyle name="Обычный 10 5 3 2" xfId="2222"/>
    <cellStyle name="Обычный 10 5 4" xfId="1601"/>
    <cellStyle name="Обычный 10 6" xfId="360"/>
    <cellStyle name="Обычный 10 6 2" xfId="1027"/>
    <cellStyle name="Обычный 10 6 2 2" xfId="2285"/>
    <cellStyle name="Обычный 10 6 3" xfId="1664"/>
    <cellStyle name="Обычный 10 7" xfId="750"/>
    <cellStyle name="Обычный 10 7 2" xfId="2008"/>
    <cellStyle name="Обычный 10 8" xfId="1387"/>
    <cellStyle name="Обычный 11" xfId="43"/>
    <cellStyle name="Обычный 11 2" xfId="182"/>
    <cellStyle name="Обычный 11 2 2" xfId="370"/>
    <cellStyle name="Обычный 11 2 2 2" xfId="1037"/>
    <cellStyle name="Обычный 11 2 2 2 2" xfId="2295"/>
    <cellStyle name="Обычный 11 2 2 3" xfId="1674"/>
    <cellStyle name="Обычный 11 2 3" xfId="849"/>
    <cellStyle name="Обычный 11 2 3 2" xfId="2107"/>
    <cellStyle name="Обычный 11 2 4" xfId="1486"/>
    <cellStyle name="Обычный 11 3" xfId="369"/>
    <cellStyle name="Обычный 11 3 2" xfId="1036"/>
    <cellStyle name="Обычный 11 3 2 2" xfId="2294"/>
    <cellStyle name="Обычный 11 3 3" xfId="1673"/>
    <cellStyle name="Обычный 11 4" xfId="753"/>
    <cellStyle name="Обычный 11 4 2" xfId="2011"/>
    <cellStyle name="Обычный 11 5" xfId="1390"/>
    <cellStyle name="Обычный 12" xfId="46"/>
    <cellStyle name="Обычный 12 2" xfId="130"/>
    <cellStyle name="Обычный 12 2 2" xfId="151"/>
    <cellStyle name="Обычный 12 2 2 2" xfId="158"/>
    <cellStyle name="Обычный 12 2 2 2 2" xfId="186"/>
    <cellStyle name="Обычный 12 2 2 2 2 2" xfId="375"/>
    <cellStyle name="Обычный 12 2 2 2 2 2 2" xfId="1042"/>
    <cellStyle name="Обычный 12 2 2 2 2 2 2 2" xfId="2300"/>
    <cellStyle name="Обычный 12 2 2 2 2 2 3" xfId="1679"/>
    <cellStyle name="Обычный 12 2 2 2 2 3" xfId="853"/>
    <cellStyle name="Обычный 12 2 2 2 2 3 2" xfId="2111"/>
    <cellStyle name="Обычный 12 2 2 2 2 4" xfId="1490"/>
    <cellStyle name="Обычный 12 2 2 2 3" xfId="290"/>
    <cellStyle name="Обычный 12 2 2 2 3 2" xfId="345"/>
    <cellStyle name="Обычный 12 2 2 2 3 2 2" xfId="1012"/>
    <cellStyle name="Обычный 12 2 2 2 3 2 2 2" xfId="2270"/>
    <cellStyle name="Обычный 12 2 2 2 3 2 3" xfId="1649"/>
    <cellStyle name="Обычный 12 2 2 2 3 3" xfId="376"/>
    <cellStyle name="Обычный 12 2 2 2 3 3 2" xfId="1043"/>
    <cellStyle name="Обычный 12 2 2 2 3 3 2 2" xfId="2301"/>
    <cellStyle name="Обычный 12 2 2 2 3 3 3" xfId="1680"/>
    <cellStyle name="Обычный 12 2 2 2 3 4" xfId="612"/>
    <cellStyle name="Обычный 12 2 2 2 3 4 2" xfId="1279"/>
    <cellStyle name="Обычный 12 2 2 2 3 4 2 2" xfId="2537"/>
    <cellStyle name="Обычный 12 2 2 2 3 4 3" xfId="1916"/>
    <cellStyle name="Обычный 12 2 2 2 3 5" xfId="957"/>
    <cellStyle name="Обычный 12 2 2 2 3 5 2" xfId="2215"/>
    <cellStyle name="Обычный 12 2 2 2 3 6" xfId="1594"/>
    <cellStyle name="Обычный 12 2 2 2 4" xfId="374"/>
    <cellStyle name="Обычный 12 2 2 2 4 2" xfId="1041"/>
    <cellStyle name="Обычный 12 2 2 2 4 2 2" xfId="2299"/>
    <cellStyle name="Обычный 12 2 2 2 4 3" xfId="1678"/>
    <cellStyle name="Обычный 12 2 2 2 5" xfId="825"/>
    <cellStyle name="Обычный 12 2 2 2 5 2" xfId="2083"/>
    <cellStyle name="Обычный 12 2 2 2 6" xfId="1462"/>
    <cellStyle name="Обычный 12 2 2 3" xfId="185"/>
    <cellStyle name="Обычный 12 2 2 3 2" xfId="377"/>
    <cellStyle name="Обычный 12 2 2 3 2 2" xfId="1044"/>
    <cellStyle name="Обычный 12 2 2 3 2 2 2" xfId="2302"/>
    <cellStyle name="Обычный 12 2 2 3 2 3" xfId="1681"/>
    <cellStyle name="Обычный 12 2 2 3 3" xfId="852"/>
    <cellStyle name="Обычный 12 2 2 3 3 2" xfId="2110"/>
    <cellStyle name="Обычный 12 2 2 3 4" xfId="1489"/>
    <cellStyle name="Обычный 12 2 2 4" xfId="373"/>
    <cellStyle name="Обычный 12 2 2 4 2" xfId="1040"/>
    <cellStyle name="Обычный 12 2 2 4 2 2" xfId="2298"/>
    <cellStyle name="Обычный 12 2 2 4 3" xfId="1677"/>
    <cellStyle name="Обычный 12 2 2 5" xfId="818"/>
    <cellStyle name="Обычный 12 2 2 5 2" xfId="2076"/>
    <cellStyle name="Обычный 12 2 2 6" xfId="1455"/>
    <cellStyle name="Обычный 12 2 3" xfId="184"/>
    <cellStyle name="Обычный 12 2 3 2" xfId="378"/>
    <cellStyle name="Обычный 12 2 3 2 2" xfId="1045"/>
    <cellStyle name="Обычный 12 2 3 2 2 2" xfId="2303"/>
    <cellStyle name="Обычный 12 2 3 2 3" xfId="1682"/>
    <cellStyle name="Обычный 12 2 3 3" xfId="851"/>
    <cellStyle name="Обычный 12 2 3 3 2" xfId="2109"/>
    <cellStyle name="Обычный 12 2 3 4" xfId="1488"/>
    <cellStyle name="Обычный 12 2 4" xfId="372"/>
    <cellStyle name="Обычный 12 2 4 2" xfId="1039"/>
    <cellStyle name="Обычный 12 2 4 2 2" xfId="2297"/>
    <cellStyle name="Обычный 12 2 4 3" xfId="1676"/>
    <cellStyle name="Обычный 12 2 5" xfId="797"/>
    <cellStyle name="Обычный 12 2 5 2" xfId="2055"/>
    <cellStyle name="Обычный 12 2 6" xfId="1434"/>
    <cellStyle name="Обычный 12 3" xfId="183"/>
    <cellStyle name="Обычный 12 3 2" xfId="379"/>
    <cellStyle name="Обычный 12 3 2 2" xfId="1046"/>
    <cellStyle name="Обычный 12 3 2 2 2" xfId="2304"/>
    <cellStyle name="Обычный 12 3 2 3" xfId="1683"/>
    <cellStyle name="Обычный 12 3 3" xfId="850"/>
    <cellStyle name="Обычный 12 3 3 2" xfId="2108"/>
    <cellStyle name="Обычный 12 3 4" xfId="1487"/>
    <cellStyle name="Обычный 12 4" xfId="371"/>
    <cellStyle name="Обычный 12 4 2" xfId="1038"/>
    <cellStyle name="Обычный 12 4 2 2" xfId="2296"/>
    <cellStyle name="Обычный 12 4 3" xfId="1675"/>
    <cellStyle name="Обычный 12 5" xfId="756"/>
    <cellStyle name="Обычный 12 5 2" xfId="2014"/>
    <cellStyle name="Обычный 12 6" xfId="1393"/>
    <cellStyle name="Обычный 13" xfId="48"/>
    <cellStyle name="Обычный 13 2" xfId="102"/>
    <cellStyle name="Обычный 13 2 2" xfId="106"/>
    <cellStyle name="Обычный 13 2 2 2" xfId="118"/>
    <cellStyle name="Обычный 13 2 2 2 2" xfId="139"/>
    <cellStyle name="Обычный 13 2 2 2 2 2" xfId="165"/>
    <cellStyle name="Обычный 13 2 2 2 2 2 2" xfId="191"/>
    <cellStyle name="Обычный 13 2 2 2 2 2 2 2" xfId="386"/>
    <cellStyle name="Обычный 13 2 2 2 2 2 2 2 2" xfId="1053"/>
    <cellStyle name="Обычный 13 2 2 2 2 2 2 2 2 2" xfId="2311"/>
    <cellStyle name="Обычный 13 2 2 2 2 2 2 2 3" xfId="1690"/>
    <cellStyle name="Обычный 13 2 2 2 2 2 2 3" xfId="858"/>
    <cellStyle name="Обычный 13 2 2 2 2 2 2 3 2" xfId="2116"/>
    <cellStyle name="Обычный 13 2 2 2 2 2 2 4" xfId="1495"/>
    <cellStyle name="Обычный 13 2 2 2 2 2 3" xfId="316"/>
    <cellStyle name="Обычный 13 2 2 2 2 2 3 2" xfId="354"/>
    <cellStyle name="Обычный 13 2 2 2 2 2 3 2 2" xfId="1021"/>
    <cellStyle name="Обычный 13 2 2 2 2 2 3 2 2 2" xfId="2279"/>
    <cellStyle name="Обычный 13 2 2 2 2 2 3 2 3" xfId="1658"/>
    <cellStyle name="Обычный 13 2 2 2 2 2 3 3" xfId="983"/>
    <cellStyle name="Обычный 13 2 2 2 2 2 3 3 2" xfId="2241"/>
    <cellStyle name="Обычный 13 2 2 2 2 2 3 4" xfId="1620"/>
    <cellStyle name="Обычный 13 2 2 2 2 2 4" xfId="325"/>
    <cellStyle name="Обычный 13 2 2 2 2 2 4 2" xfId="636"/>
    <cellStyle name="Обычный 13 2 2 2 2 2 4 2 2" xfId="1303"/>
    <cellStyle name="Обычный 13 2 2 2 2 2 4 2 2 2" xfId="2561"/>
    <cellStyle name="Обычный 13 2 2 2 2 2 4 2 3" xfId="1940"/>
    <cellStyle name="Обычный 13 2 2 2 2 2 4 3" xfId="676"/>
    <cellStyle name="Обычный 13 2 2 2 2 2 4 3 2" xfId="1343"/>
    <cellStyle name="Обычный 13 2 2 2 2 2 4 3 2 2" xfId="2601"/>
    <cellStyle name="Обычный 13 2 2 2 2 2 4 3 3" xfId="1980"/>
    <cellStyle name="Обычный 13 2 2 2 2 2 4 4" xfId="992"/>
    <cellStyle name="Обычный 13 2 2 2 2 2 4 4 2" xfId="2250"/>
    <cellStyle name="Обычный 13 2 2 2 2 2 4 5" xfId="1629"/>
    <cellStyle name="Обычный 13 2 2 2 2 2 5" xfId="385"/>
    <cellStyle name="Обычный 13 2 2 2 2 2 5 2" xfId="1052"/>
    <cellStyle name="Обычный 13 2 2 2 2 2 5 2 2" xfId="2310"/>
    <cellStyle name="Обычный 13 2 2 2 2 2 5 3" xfId="1689"/>
    <cellStyle name="Обычный 13 2 2 2 2 2 6" xfId="832"/>
    <cellStyle name="Обычный 13 2 2 2 2 2 6 2" xfId="2090"/>
    <cellStyle name="Обычный 13 2 2 2 2 2 7" xfId="1469"/>
    <cellStyle name="Обычный 13 2 2 2 2 3" xfId="176"/>
    <cellStyle name="Обычный 13 2 2 2 2 3 2" xfId="387"/>
    <cellStyle name="Обычный 13 2 2 2 2 3 2 2" xfId="1054"/>
    <cellStyle name="Обычный 13 2 2 2 2 3 2 2 2" xfId="2312"/>
    <cellStyle name="Обычный 13 2 2 2 2 3 2 3" xfId="1691"/>
    <cellStyle name="Обычный 13 2 2 2 2 3 3" xfId="843"/>
    <cellStyle name="Обычный 13 2 2 2 2 3 3 2" xfId="2101"/>
    <cellStyle name="Обычный 13 2 2 2 2 3 4" xfId="1480"/>
    <cellStyle name="Обычный 13 2 2 2 2 4" xfId="284"/>
    <cellStyle name="Обычный 13 2 2 2 2 4 2" xfId="293"/>
    <cellStyle name="Обычный 13 2 2 2 2 4 2 2" xfId="309"/>
    <cellStyle name="Обычный 13 2 2 2 2 4 2 2 2" xfId="390"/>
    <cellStyle name="Обычный 13 2 2 2 2 4 2 2 2 2" xfId="1057"/>
    <cellStyle name="Обычный 13 2 2 2 2 4 2 2 2 2 2" xfId="2315"/>
    <cellStyle name="Обычный 13 2 2 2 2 4 2 2 2 3" xfId="1694"/>
    <cellStyle name="Обычный 13 2 2 2 2 4 2 2 3" xfId="632"/>
    <cellStyle name="Обычный 13 2 2 2 2 4 2 2 3 2" xfId="682"/>
    <cellStyle name="Обычный 13 2 2 2 2 4 2 2 3 2 2" xfId="1349"/>
    <cellStyle name="Обычный 13 2 2 2 2 4 2 2 3 2 2 2" xfId="2607"/>
    <cellStyle name="Обычный 13 2 2 2 2 4 2 2 3 2 3" xfId="1986"/>
    <cellStyle name="Обычный 13 2 2 2 2 4 2 2 3 3" xfId="1299"/>
    <cellStyle name="Обычный 13 2 2 2 2 4 2 2 3 3 2" xfId="2557"/>
    <cellStyle name="Обычный 13 2 2 2 2 4 2 2 3 4" xfId="1936"/>
    <cellStyle name="Обычный 13 2 2 2 2 4 2 2 4" xfId="976"/>
    <cellStyle name="Обычный 13 2 2 2 2 4 2 2 4 2" xfId="2234"/>
    <cellStyle name="Обычный 13 2 2 2 2 4 2 2 5" xfId="1613"/>
    <cellStyle name="Обычный 13 2 2 2 2 4 2 3" xfId="389"/>
    <cellStyle name="Обычный 13 2 2 2 2 4 2 3 2" xfId="1056"/>
    <cellStyle name="Обычный 13 2 2 2 2 4 2 3 2 2" xfId="2314"/>
    <cellStyle name="Обычный 13 2 2 2 2 4 2 3 3" xfId="1693"/>
    <cellStyle name="Обычный 13 2 2 2 2 4 2 4" xfId="960"/>
    <cellStyle name="Обычный 13 2 2 2 2 4 2 4 2" xfId="2218"/>
    <cellStyle name="Обычный 13 2 2 2 2 4 2 5" xfId="1597"/>
    <cellStyle name="Обычный 13 2 2 2 2 4 3" xfId="388"/>
    <cellStyle name="Обычный 13 2 2 2 2 4 3 2" xfId="1055"/>
    <cellStyle name="Обычный 13 2 2 2 2 4 3 2 2" xfId="2313"/>
    <cellStyle name="Обычный 13 2 2 2 2 4 3 3" xfId="1692"/>
    <cellStyle name="Обычный 13 2 2 2 2 4 4" xfId="951"/>
    <cellStyle name="Обычный 13 2 2 2 2 4 4 2" xfId="2209"/>
    <cellStyle name="Обычный 13 2 2 2 2 4 5" xfId="1588"/>
    <cellStyle name="Обычный 13 2 2 2 2 5" xfId="307"/>
    <cellStyle name="Обычный 13 2 2 2 2 5 2" xfId="391"/>
    <cellStyle name="Обычный 13 2 2 2 2 5 2 2" xfId="1058"/>
    <cellStyle name="Обычный 13 2 2 2 2 5 2 2 2" xfId="2316"/>
    <cellStyle name="Обычный 13 2 2 2 2 5 2 3" xfId="1695"/>
    <cellStyle name="Обычный 13 2 2 2 2 5 3" xfId="630"/>
    <cellStyle name="Обычный 13 2 2 2 2 5 3 2" xfId="680"/>
    <cellStyle name="Обычный 13 2 2 2 2 5 3 2 2" xfId="1347"/>
    <cellStyle name="Обычный 13 2 2 2 2 5 3 2 2 2" xfId="2605"/>
    <cellStyle name="Обычный 13 2 2 2 2 5 3 2 3" xfId="1984"/>
    <cellStyle name="Обычный 13 2 2 2 2 5 3 3" xfId="1297"/>
    <cellStyle name="Обычный 13 2 2 2 2 5 3 3 2" xfId="2555"/>
    <cellStyle name="Обычный 13 2 2 2 2 5 3 4" xfId="1934"/>
    <cellStyle name="Обычный 13 2 2 2 2 5 4" xfId="974"/>
    <cellStyle name="Обычный 13 2 2 2 2 5 4 2" xfId="2232"/>
    <cellStyle name="Обычный 13 2 2 2 2 5 5" xfId="1611"/>
    <cellStyle name="Обычный 13 2 2 2 2 6" xfId="334"/>
    <cellStyle name="Обычный 13 2 2 2 2 6 2" xfId="654"/>
    <cellStyle name="Обычный 13 2 2 2 2 6 2 2" xfId="1321"/>
    <cellStyle name="Обычный 13 2 2 2 2 6 2 2 2" xfId="2579"/>
    <cellStyle name="Обычный 13 2 2 2 2 6 2 3" xfId="1958"/>
    <cellStyle name="Обычный 13 2 2 2 2 6 3" xfId="1001"/>
    <cellStyle name="Обычный 13 2 2 2 2 6 3 2" xfId="2259"/>
    <cellStyle name="Обычный 13 2 2 2 2 6 4" xfId="1638"/>
    <cellStyle name="Обычный 13 2 2 2 2 7" xfId="384"/>
    <cellStyle name="Обычный 13 2 2 2 2 7 2" xfId="1051"/>
    <cellStyle name="Обычный 13 2 2 2 2 7 2 2" xfId="2309"/>
    <cellStyle name="Обычный 13 2 2 2 2 7 3" xfId="1688"/>
    <cellStyle name="Обычный 13 2 2 2 2 8" xfId="806"/>
    <cellStyle name="Обычный 13 2 2 2 2 8 2" xfId="2064"/>
    <cellStyle name="Обычный 13 2 2 2 2 9" xfId="1443"/>
    <cellStyle name="Обычный 13 2 2 2 3" xfId="190"/>
    <cellStyle name="Обычный 13 2 2 2 3 2" xfId="392"/>
    <cellStyle name="Обычный 13 2 2 2 3 2 2" xfId="1059"/>
    <cellStyle name="Обычный 13 2 2 2 3 2 2 2" xfId="2317"/>
    <cellStyle name="Обычный 13 2 2 2 3 2 3" xfId="1696"/>
    <cellStyle name="Обычный 13 2 2 2 3 3" xfId="857"/>
    <cellStyle name="Обычный 13 2 2 2 3 3 2" xfId="2115"/>
    <cellStyle name="Обычный 13 2 2 2 3 4" xfId="1494"/>
    <cellStyle name="Обычный 13 2 2 2 4" xfId="383"/>
    <cellStyle name="Обычный 13 2 2 2 4 2" xfId="1050"/>
    <cellStyle name="Обычный 13 2 2 2 4 2 2" xfId="2308"/>
    <cellStyle name="Обычный 13 2 2 2 4 3" xfId="1687"/>
    <cellStyle name="Обычный 13 2 2 2 5" xfId="785"/>
    <cellStyle name="Обычный 13 2 2 2 5 2" xfId="2043"/>
    <cellStyle name="Обычный 13 2 2 2 6" xfId="1422"/>
    <cellStyle name="Обычный 13 2 2 3" xfId="189"/>
    <cellStyle name="Обычный 13 2 2 3 2" xfId="393"/>
    <cellStyle name="Обычный 13 2 2 3 2 2" xfId="1060"/>
    <cellStyle name="Обычный 13 2 2 3 2 2 2" xfId="2318"/>
    <cellStyle name="Обычный 13 2 2 3 2 3" xfId="1697"/>
    <cellStyle name="Обычный 13 2 2 3 3" xfId="856"/>
    <cellStyle name="Обычный 13 2 2 3 3 2" xfId="2114"/>
    <cellStyle name="Обычный 13 2 2 3 4" xfId="1493"/>
    <cellStyle name="Обычный 13 2 2 4" xfId="382"/>
    <cellStyle name="Обычный 13 2 2 4 2" xfId="1049"/>
    <cellStyle name="Обычный 13 2 2 4 2 2" xfId="2307"/>
    <cellStyle name="Обычный 13 2 2 4 3" xfId="1686"/>
    <cellStyle name="Обычный 13 2 2 5" xfId="773"/>
    <cellStyle name="Обычный 13 2 2 5 2" xfId="2031"/>
    <cellStyle name="Обычный 13 2 2 6" xfId="1410"/>
    <cellStyle name="Обычный 13 2 3" xfId="123"/>
    <cellStyle name="Обычный 13 2 3 2" xfId="127"/>
    <cellStyle name="Обычный 13 2 3 2 2" xfId="171"/>
    <cellStyle name="Обычный 13 2 3 2 2 2" xfId="194"/>
    <cellStyle name="Обычный 13 2 3 2 2 2 2" xfId="397"/>
    <cellStyle name="Обычный 13 2 3 2 2 2 2 2" xfId="1064"/>
    <cellStyle name="Обычный 13 2 3 2 2 2 2 2 2" xfId="2322"/>
    <cellStyle name="Обычный 13 2 3 2 2 2 2 3" xfId="1701"/>
    <cellStyle name="Обычный 13 2 3 2 2 2 3" xfId="861"/>
    <cellStyle name="Обычный 13 2 3 2 2 2 3 2" xfId="2119"/>
    <cellStyle name="Обычный 13 2 3 2 2 2 4" xfId="1498"/>
    <cellStyle name="Обычный 13 2 3 2 2 3" xfId="322"/>
    <cellStyle name="Обычный 13 2 3 2 2 3 2" xfId="359"/>
    <cellStyle name="Обычный 13 2 3 2 2 3 2 2" xfId="1026"/>
    <cellStyle name="Обычный 13 2 3 2 2 3 2 2 2" xfId="2284"/>
    <cellStyle name="Обычный 13 2 3 2 2 3 2 3" xfId="1663"/>
    <cellStyle name="Обычный 13 2 3 2 2 3 3" xfId="657"/>
    <cellStyle name="Обычный 13 2 3 2 2 3 3 2" xfId="1324"/>
    <cellStyle name="Обычный 13 2 3 2 2 3 3 2 2" xfId="2582"/>
    <cellStyle name="Обычный 13 2 3 2 2 3 3 3" xfId="1961"/>
    <cellStyle name="Обычный 13 2 3 2 2 3 4" xfId="989"/>
    <cellStyle name="Обычный 13 2 3 2 2 3 4 2" xfId="2247"/>
    <cellStyle name="Обычный 13 2 3 2 2 3 5" xfId="1626"/>
    <cellStyle name="Обычный 13 2 3 2 2 4" xfId="328"/>
    <cellStyle name="Обычный 13 2 3 2 2 4 2" xfId="639"/>
    <cellStyle name="Обычный 13 2 3 2 2 4 2 2" xfId="1306"/>
    <cellStyle name="Обычный 13 2 3 2 2 4 2 2 2" xfId="2564"/>
    <cellStyle name="Обычный 13 2 3 2 2 4 2 3" xfId="1943"/>
    <cellStyle name="Обычный 13 2 3 2 2 4 3" xfId="669"/>
    <cellStyle name="Обычный 13 2 3 2 2 4 3 2" xfId="1336"/>
    <cellStyle name="Обычный 13 2 3 2 2 4 3 2 2" xfId="2594"/>
    <cellStyle name="Обычный 13 2 3 2 2 4 3 3" xfId="1973"/>
    <cellStyle name="Обычный 13 2 3 2 2 4 4" xfId="995"/>
    <cellStyle name="Обычный 13 2 3 2 2 4 4 2" xfId="2253"/>
    <cellStyle name="Обычный 13 2 3 2 2 4 5" xfId="1632"/>
    <cellStyle name="Обычный 13 2 3 2 2 5" xfId="396"/>
    <cellStyle name="Обычный 13 2 3 2 2 5 2" xfId="1063"/>
    <cellStyle name="Обычный 13 2 3 2 2 5 2 2" xfId="2321"/>
    <cellStyle name="Обычный 13 2 3 2 2 5 3" xfId="1700"/>
    <cellStyle name="Обычный 13 2 3 2 2 6" xfId="838"/>
    <cellStyle name="Обычный 13 2 3 2 2 6 2" xfId="2096"/>
    <cellStyle name="Обычный 13 2 3 2 2 7" xfId="1475"/>
    <cellStyle name="Обычный 13 2 3 2 3" xfId="193"/>
    <cellStyle name="Обычный 13 2 3 2 3 2" xfId="398"/>
    <cellStyle name="Обычный 13 2 3 2 3 2 2" xfId="1065"/>
    <cellStyle name="Обычный 13 2 3 2 3 2 2 2" xfId="2323"/>
    <cellStyle name="Обычный 13 2 3 2 3 2 3" xfId="1702"/>
    <cellStyle name="Обычный 13 2 3 2 3 3" xfId="860"/>
    <cellStyle name="Обычный 13 2 3 2 3 3 2" xfId="2118"/>
    <cellStyle name="Обычный 13 2 3 2 3 4" xfId="1497"/>
    <cellStyle name="Обычный 13 2 3 2 4" xfId="395"/>
    <cellStyle name="Обычный 13 2 3 2 4 2" xfId="1062"/>
    <cellStyle name="Обычный 13 2 3 2 4 2 2" xfId="2320"/>
    <cellStyle name="Обычный 13 2 3 2 4 3" xfId="1699"/>
    <cellStyle name="Обычный 13 2 3 2 5" xfId="794"/>
    <cellStyle name="Обычный 13 2 3 2 5 2" xfId="2052"/>
    <cellStyle name="Обычный 13 2 3 2 6" xfId="1431"/>
    <cellStyle name="Обычный 13 2 3 3" xfId="144"/>
    <cellStyle name="Обычный 13 2 3 3 2" xfId="167"/>
    <cellStyle name="Обычный 13 2 3 3 2 2" xfId="196"/>
    <cellStyle name="Обычный 13 2 3 3 2 2 2" xfId="401"/>
    <cellStyle name="Обычный 13 2 3 3 2 2 2 2" xfId="1068"/>
    <cellStyle name="Обычный 13 2 3 3 2 2 2 2 2" xfId="2326"/>
    <cellStyle name="Обычный 13 2 3 3 2 2 2 3" xfId="1705"/>
    <cellStyle name="Обычный 13 2 3 3 2 2 3" xfId="863"/>
    <cellStyle name="Обычный 13 2 3 3 2 2 3 2" xfId="2121"/>
    <cellStyle name="Обычный 13 2 3 3 2 2 4" xfId="1500"/>
    <cellStyle name="Обычный 13 2 3 3 2 3" xfId="318"/>
    <cellStyle name="Обычный 13 2 3 3 2 3 2" xfId="356"/>
    <cellStyle name="Обычный 13 2 3 3 2 3 2 2" xfId="1023"/>
    <cellStyle name="Обычный 13 2 3 3 2 3 2 2 2" xfId="2281"/>
    <cellStyle name="Обычный 13 2 3 3 2 3 2 3" xfId="1660"/>
    <cellStyle name="Обычный 13 2 3 3 2 3 3" xfId="985"/>
    <cellStyle name="Обычный 13 2 3 3 2 3 3 2" xfId="2243"/>
    <cellStyle name="Обычный 13 2 3 3 2 3 4" xfId="1622"/>
    <cellStyle name="Обычный 13 2 3 3 2 4" xfId="327"/>
    <cellStyle name="Обычный 13 2 3 3 2 4 2" xfId="638"/>
    <cellStyle name="Обычный 13 2 3 3 2 4 2 2" xfId="1305"/>
    <cellStyle name="Обычный 13 2 3 3 2 4 2 2 2" xfId="2563"/>
    <cellStyle name="Обычный 13 2 3 3 2 4 2 3" xfId="1942"/>
    <cellStyle name="Обычный 13 2 3 3 2 4 3" xfId="674"/>
    <cellStyle name="Обычный 13 2 3 3 2 4 3 2" xfId="1341"/>
    <cellStyle name="Обычный 13 2 3 3 2 4 3 2 2" xfId="2599"/>
    <cellStyle name="Обычный 13 2 3 3 2 4 3 3" xfId="1978"/>
    <cellStyle name="Обычный 13 2 3 3 2 4 4" xfId="994"/>
    <cellStyle name="Обычный 13 2 3 3 2 4 4 2" xfId="2252"/>
    <cellStyle name="Обычный 13 2 3 3 2 4 5" xfId="1631"/>
    <cellStyle name="Обычный 13 2 3 3 2 5" xfId="400"/>
    <cellStyle name="Обычный 13 2 3 3 2 5 2" xfId="1067"/>
    <cellStyle name="Обычный 13 2 3 3 2 5 2 2" xfId="2325"/>
    <cellStyle name="Обычный 13 2 3 3 2 5 3" xfId="1704"/>
    <cellStyle name="Обычный 13 2 3 3 2 6" xfId="834"/>
    <cellStyle name="Обычный 13 2 3 3 2 6 2" xfId="2092"/>
    <cellStyle name="Обычный 13 2 3 3 2 7" xfId="1471"/>
    <cellStyle name="Обычный 13 2 3 3 3" xfId="195"/>
    <cellStyle name="Обычный 13 2 3 3 3 2" xfId="402"/>
    <cellStyle name="Обычный 13 2 3 3 3 2 2" xfId="1069"/>
    <cellStyle name="Обычный 13 2 3 3 3 2 2 2" xfId="2327"/>
    <cellStyle name="Обычный 13 2 3 3 3 2 3" xfId="1706"/>
    <cellStyle name="Обычный 13 2 3 3 3 3" xfId="862"/>
    <cellStyle name="Обычный 13 2 3 3 3 3 2" xfId="2120"/>
    <cellStyle name="Обычный 13 2 3 3 3 4" xfId="1499"/>
    <cellStyle name="Обычный 13 2 3 3 4" xfId="399"/>
    <cellStyle name="Обычный 13 2 3 3 4 2" xfId="1066"/>
    <cellStyle name="Обычный 13 2 3 3 4 2 2" xfId="2324"/>
    <cellStyle name="Обычный 13 2 3 3 4 3" xfId="1703"/>
    <cellStyle name="Обычный 13 2 3 3 5" xfId="811"/>
    <cellStyle name="Обычный 13 2 3 3 5 2" xfId="2069"/>
    <cellStyle name="Обычный 13 2 3 3 6" xfId="1448"/>
    <cellStyle name="Обычный 13 2 3 4" xfId="192"/>
    <cellStyle name="Обычный 13 2 3 4 2" xfId="403"/>
    <cellStyle name="Обычный 13 2 3 4 2 2" xfId="1070"/>
    <cellStyle name="Обычный 13 2 3 4 2 2 2" xfId="2328"/>
    <cellStyle name="Обычный 13 2 3 4 2 3" xfId="1707"/>
    <cellStyle name="Обычный 13 2 3 4 3" xfId="859"/>
    <cellStyle name="Обычный 13 2 3 4 3 2" xfId="2117"/>
    <cellStyle name="Обычный 13 2 3 4 4" xfId="1496"/>
    <cellStyle name="Обычный 13 2 3 5" xfId="394"/>
    <cellStyle name="Обычный 13 2 3 5 2" xfId="1061"/>
    <cellStyle name="Обычный 13 2 3 5 2 2" xfId="2319"/>
    <cellStyle name="Обычный 13 2 3 5 3" xfId="1698"/>
    <cellStyle name="Обычный 13 2 3 6" xfId="790"/>
    <cellStyle name="Обычный 13 2 3 6 2" xfId="2048"/>
    <cellStyle name="Обычный 13 2 3 7" xfId="1427"/>
    <cellStyle name="Обычный 13 2 4" xfId="188"/>
    <cellStyle name="Обычный 13 2 4 2" xfId="404"/>
    <cellStyle name="Обычный 13 2 4 2 2" xfId="1071"/>
    <cellStyle name="Обычный 13 2 4 2 2 2" xfId="2329"/>
    <cellStyle name="Обычный 13 2 4 2 3" xfId="1708"/>
    <cellStyle name="Обычный 13 2 4 3" xfId="855"/>
    <cellStyle name="Обычный 13 2 4 3 2" xfId="2113"/>
    <cellStyle name="Обычный 13 2 4 4" xfId="1492"/>
    <cellStyle name="Обычный 13 2 5" xfId="291"/>
    <cellStyle name="Обычный 13 2 5 2" xfId="405"/>
    <cellStyle name="Обычный 13 2 5 2 2" xfId="1072"/>
    <cellStyle name="Обычный 13 2 5 2 2 2" xfId="2330"/>
    <cellStyle name="Обычный 13 2 5 2 3" xfId="1709"/>
    <cellStyle name="Обычный 13 2 5 3" xfId="633"/>
    <cellStyle name="Обычный 13 2 5 3 2" xfId="1300"/>
    <cellStyle name="Обычный 13 2 5 3 2 2" xfId="2558"/>
    <cellStyle name="Обычный 13 2 5 3 3" xfId="1937"/>
    <cellStyle name="Обычный 13 2 5 4" xfId="659"/>
    <cellStyle name="Обычный 13 2 5 4 2" xfId="1326"/>
    <cellStyle name="Обычный 13 2 5 4 2 2" xfId="2584"/>
    <cellStyle name="Обычный 13 2 5 4 3" xfId="1963"/>
    <cellStyle name="Обычный 13 2 5 5" xfId="958"/>
    <cellStyle name="Обычный 13 2 5 5 2" xfId="2216"/>
    <cellStyle name="Обычный 13 2 5 6" xfId="1595"/>
    <cellStyle name="Обычный 13 2 6" xfId="381"/>
    <cellStyle name="Обычный 13 2 6 2" xfId="1048"/>
    <cellStyle name="Обычный 13 2 6 2 2" xfId="2306"/>
    <cellStyle name="Обычный 13 2 6 3" xfId="1685"/>
    <cellStyle name="Обычный 13 2 7" xfId="769"/>
    <cellStyle name="Обычный 13 2 7 2" xfId="2027"/>
    <cellStyle name="Обычный 13 2 8" xfId="1406"/>
    <cellStyle name="Обычный 13 3" xfId="187"/>
    <cellStyle name="Обычный 13 3 2" xfId="406"/>
    <cellStyle name="Обычный 13 3 2 2" xfId="1073"/>
    <cellStyle name="Обычный 13 3 2 2 2" xfId="2331"/>
    <cellStyle name="Обычный 13 3 2 3" xfId="1710"/>
    <cellStyle name="Обычный 13 3 3" xfId="854"/>
    <cellStyle name="Обычный 13 3 3 2" xfId="2112"/>
    <cellStyle name="Обычный 13 3 4" xfId="1491"/>
    <cellStyle name="Обычный 13 4" xfId="380"/>
    <cellStyle name="Обычный 13 4 2" xfId="1047"/>
    <cellStyle name="Обычный 13 4 2 2" xfId="2305"/>
    <cellStyle name="Обычный 13 4 3" xfId="1684"/>
    <cellStyle name="Обычный 13 5" xfId="758"/>
    <cellStyle name="Обычный 13 5 2" xfId="2016"/>
    <cellStyle name="Обычный 13 6" xfId="1395"/>
    <cellStyle name="Обычный 14" xfId="50"/>
    <cellStyle name="Обычный 14 2" xfId="128"/>
    <cellStyle name="Обычный 14 2 2" xfId="153"/>
    <cellStyle name="Обычный 14 2 2 2" xfId="156"/>
    <cellStyle name="Обычный 14 2 2 2 2" xfId="200"/>
    <cellStyle name="Обычный 14 2 2 2 2 2" xfId="411"/>
    <cellStyle name="Обычный 14 2 2 2 2 2 2" xfId="1078"/>
    <cellStyle name="Обычный 14 2 2 2 2 2 2 2" xfId="2336"/>
    <cellStyle name="Обычный 14 2 2 2 2 2 3" xfId="1715"/>
    <cellStyle name="Обычный 14 2 2 2 2 3" xfId="867"/>
    <cellStyle name="Обычный 14 2 2 2 2 3 2" xfId="2125"/>
    <cellStyle name="Обычный 14 2 2 2 2 4" xfId="1504"/>
    <cellStyle name="Обычный 14 2 2 2 3" xfId="288"/>
    <cellStyle name="Обычный 14 2 2 2 3 2" xfId="343"/>
    <cellStyle name="Обычный 14 2 2 2 3 2 2" xfId="1010"/>
    <cellStyle name="Обычный 14 2 2 2 3 2 2 2" xfId="2268"/>
    <cellStyle name="Обычный 14 2 2 2 3 2 3" xfId="1647"/>
    <cellStyle name="Обычный 14 2 2 2 3 3" xfId="412"/>
    <cellStyle name="Обычный 14 2 2 2 3 3 2" xfId="1079"/>
    <cellStyle name="Обычный 14 2 2 2 3 3 2 2" xfId="2337"/>
    <cellStyle name="Обычный 14 2 2 2 3 3 3" xfId="1716"/>
    <cellStyle name="Обычный 14 2 2 2 3 4" xfId="610"/>
    <cellStyle name="Обычный 14 2 2 2 3 4 2" xfId="1277"/>
    <cellStyle name="Обычный 14 2 2 2 3 4 2 2" xfId="2535"/>
    <cellStyle name="Обычный 14 2 2 2 3 4 3" xfId="1914"/>
    <cellStyle name="Обычный 14 2 2 2 3 5" xfId="955"/>
    <cellStyle name="Обычный 14 2 2 2 3 5 2" xfId="2213"/>
    <cellStyle name="Обычный 14 2 2 2 3 6" xfId="1592"/>
    <cellStyle name="Обычный 14 2 2 2 4" xfId="410"/>
    <cellStyle name="Обычный 14 2 2 2 4 2" xfId="1077"/>
    <cellStyle name="Обычный 14 2 2 2 4 2 2" xfId="2335"/>
    <cellStyle name="Обычный 14 2 2 2 4 3" xfId="1714"/>
    <cellStyle name="Обычный 14 2 2 2 5" xfId="823"/>
    <cellStyle name="Обычный 14 2 2 2 5 2" xfId="2081"/>
    <cellStyle name="Обычный 14 2 2 2 6" xfId="1460"/>
    <cellStyle name="Обычный 14 2 2 3" xfId="199"/>
    <cellStyle name="Обычный 14 2 2 3 2" xfId="413"/>
    <cellStyle name="Обычный 14 2 2 3 2 2" xfId="1080"/>
    <cellStyle name="Обычный 14 2 2 3 2 2 2" xfId="2338"/>
    <cellStyle name="Обычный 14 2 2 3 2 3" xfId="1717"/>
    <cellStyle name="Обычный 14 2 2 3 3" xfId="866"/>
    <cellStyle name="Обычный 14 2 2 3 3 2" xfId="2124"/>
    <cellStyle name="Обычный 14 2 2 3 4" xfId="1503"/>
    <cellStyle name="Обычный 14 2 2 4" xfId="409"/>
    <cellStyle name="Обычный 14 2 2 4 2" xfId="1076"/>
    <cellStyle name="Обычный 14 2 2 4 2 2" xfId="2334"/>
    <cellStyle name="Обычный 14 2 2 4 3" xfId="1713"/>
    <cellStyle name="Обычный 14 2 2 5" xfId="820"/>
    <cellStyle name="Обычный 14 2 2 5 2" xfId="2078"/>
    <cellStyle name="Обычный 14 2 2 6" xfId="1457"/>
    <cellStyle name="Обычный 14 2 3" xfId="198"/>
    <cellStyle name="Обычный 14 2 3 2" xfId="414"/>
    <cellStyle name="Обычный 14 2 3 2 2" xfId="1081"/>
    <cellStyle name="Обычный 14 2 3 2 2 2" xfId="2339"/>
    <cellStyle name="Обычный 14 2 3 2 3" xfId="1718"/>
    <cellStyle name="Обычный 14 2 3 3" xfId="865"/>
    <cellStyle name="Обычный 14 2 3 3 2" xfId="2123"/>
    <cellStyle name="Обычный 14 2 3 4" xfId="1502"/>
    <cellStyle name="Обычный 14 2 4" xfId="408"/>
    <cellStyle name="Обычный 14 2 4 2" xfId="1075"/>
    <cellStyle name="Обычный 14 2 4 2 2" xfId="2333"/>
    <cellStyle name="Обычный 14 2 4 3" xfId="1712"/>
    <cellStyle name="Обычный 14 2 5" xfId="795"/>
    <cellStyle name="Обычный 14 2 5 2" xfId="2053"/>
    <cellStyle name="Обычный 14 2 6" xfId="1432"/>
    <cellStyle name="Обычный 14 3" xfId="134"/>
    <cellStyle name="Обычный 14 3 2" xfId="201"/>
    <cellStyle name="Обычный 14 3 2 2" xfId="416"/>
    <cellStyle name="Обычный 14 3 2 2 2" xfId="1083"/>
    <cellStyle name="Обычный 14 3 2 2 2 2" xfId="2341"/>
    <cellStyle name="Обычный 14 3 2 2 3" xfId="1720"/>
    <cellStyle name="Обычный 14 3 2 3" xfId="868"/>
    <cellStyle name="Обычный 14 3 2 3 2" xfId="2126"/>
    <cellStyle name="Обычный 14 3 2 4" xfId="1505"/>
    <cellStyle name="Обычный 14 3 3" xfId="331"/>
    <cellStyle name="Обычный 14 3 3 2" xfId="651"/>
    <cellStyle name="Обычный 14 3 3 2 2" xfId="1318"/>
    <cellStyle name="Обычный 14 3 3 2 2 2" xfId="2576"/>
    <cellStyle name="Обычный 14 3 3 2 3" xfId="1955"/>
    <cellStyle name="Обычный 14 3 3 3" xfId="998"/>
    <cellStyle name="Обычный 14 3 3 3 2" xfId="2256"/>
    <cellStyle name="Обычный 14 3 3 4" xfId="1635"/>
    <cellStyle name="Обычный 14 3 4" xfId="415"/>
    <cellStyle name="Обычный 14 3 4 2" xfId="1082"/>
    <cellStyle name="Обычный 14 3 4 2 2" xfId="2340"/>
    <cellStyle name="Обычный 14 3 4 3" xfId="1719"/>
    <cellStyle name="Обычный 14 3 5" xfId="801"/>
    <cellStyle name="Обычный 14 3 5 2" xfId="2059"/>
    <cellStyle name="Обычный 14 3 6" xfId="1438"/>
    <cellStyle name="Обычный 14 4" xfId="197"/>
    <cellStyle name="Обычный 14 4 2" xfId="417"/>
    <cellStyle name="Обычный 14 4 2 2" xfId="1084"/>
    <cellStyle name="Обычный 14 4 2 2 2" xfId="2342"/>
    <cellStyle name="Обычный 14 4 2 3" xfId="1721"/>
    <cellStyle name="Обычный 14 4 3" xfId="864"/>
    <cellStyle name="Обычный 14 4 3 2" xfId="2122"/>
    <cellStyle name="Обычный 14 4 4" xfId="1501"/>
    <cellStyle name="Обычный 14 5" xfId="407"/>
    <cellStyle name="Обычный 14 5 2" xfId="1074"/>
    <cellStyle name="Обычный 14 5 2 2" xfId="2332"/>
    <cellStyle name="Обычный 14 5 3" xfId="1711"/>
    <cellStyle name="Обычный 14 6" xfId="760"/>
    <cellStyle name="Обычный 14 6 2" xfId="2018"/>
    <cellStyle name="Обычный 14 7" xfId="1397"/>
    <cellStyle name="Обычный 15" xfId="52"/>
    <cellStyle name="Обычный 15 2" xfId="112"/>
    <cellStyle name="Обычный 15 2 2" xfId="132"/>
    <cellStyle name="Обычный 15 2 2 2" xfId="149"/>
    <cellStyle name="Обычный 15 2 2 2 2" xfId="205"/>
    <cellStyle name="Обычный 15 2 2 2 2 2" xfId="422"/>
    <cellStyle name="Обычный 15 2 2 2 2 2 2" xfId="1089"/>
    <cellStyle name="Обычный 15 2 2 2 2 2 2 2" xfId="2347"/>
    <cellStyle name="Обычный 15 2 2 2 2 2 3" xfId="1726"/>
    <cellStyle name="Обычный 15 2 2 2 2 3" xfId="872"/>
    <cellStyle name="Обычный 15 2 2 2 2 3 2" xfId="2130"/>
    <cellStyle name="Обычный 15 2 2 2 2 4" xfId="1509"/>
    <cellStyle name="Обычный 15 2 2 2 3" xfId="286"/>
    <cellStyle name="Обычный 15 2 2 2 3 2" xfId="295"/>
    <cellStyle name="Обычный 15 2 2 2 3 2 2" xfId="424"/>
    <cellStyle name="Обычный 15 2 2 2 3 2 2 2" xfId="1091"/>
    <cellStyle name="Обычный 15 2 2 2 3 2 2 2 2" xfId="2349"/>
    <cellStyle name="Обычный 15 2 2 2 3 2 2 3" xfId="1728"/>
    <cellStyle name="Обычный 15 2 2 2 3 2 3" xfId="962"/>
    <cellStyle name="Обычный 15 2 2 2 3 2 3 2" xfId="2220"/>
    <cellStyle name="Обычный 15 2 2 2 3 2 4" xfId="1599"/>
    <cellStyle name="Обычный 15 2 2 2 3 3" xfId="423"/>
    <cellStyle name="Обычный 15 2 2 2 3 3 2" xfId="1090"/>
    <cellStyle name="Обычный 15 2 2 2 3 3 2 2" xfId="2348"/>
    <cellStyle name="Обычный 15 2 2 2 3 3 3" xfId="1727"/>
    <cellStyle name="Обычный 15 2 2 2 3 4" xfId="953"/>
    <cellStyle name="Обычный 15 2 2 2 3 4 2" xfId="2211"/>
    <cellStyle name="Обычный 15 2 2 2 3 5" xfId="1590"/>
    <cellStyle name="Обычный 15 2 2 2 4" xfId="314"/>
    <cellStyle name="Обычный 15 2 2 2 4 2" xfId="425"/>
    <cellStyle name="Обычный 15 2 2 2 4 2 2" xfId="1092"/>
    <cellStyle name="Обычный 15 2 2 2 4 2 2 2" xfId="2350"/>
    <cellStyle name="Обычный 15 2 2 2 4 2 3" xfId="1729"/>
    <cellStyle name="Обычный 15 2 2 2 4 3" xfId="649"/>
    <cellStyle name="Обычный 15 2 2 2 4 3 2" xfId="1316"/>
    <cellStyle name="Обычный 15 2 2 2 4 3 2 2" xfId="2574"/>
    <cellStyle name="Обычный 15 2 2 2 4 3 3" xfId="1953"/>
    <cellStyle name="Обычный 15 2 2 2 4 4" xfId="981"/>
    <cellStyle name="Обычный 15 2 2 2 4 4 2" xfId="2239"/>
    <cellStyle name="Обычный 15 2 2 2 4 5" xfId="1618"/>
    <cellStyle name="Обычный 15 2 2 2 5" xfId="421"/>
    <cellStyle name="Обычный 15 2 2 2 5 2" xfId="1088"/>
    <cellStyle name="Обычный 15 2 2 2 5 2 2" xfId="2346"/>
    <cellStyle name="Обычный 15 2 2 2 5 3" xfId="1725"/>
    <cellStyle name="Обычный 15 2 2 2 6" xfId="816"/>
    <cellStyle name="Обычный 15 2 2 2 6 2" xfId="2074"/>
    <cellStyle name="Обычный 15 2 2 2 7" xfId="1453"/>
    <cellStyle name="Обычный 15 2 2 3" xfId="204"/>
    <cellStyle name="Обычный 15 2 2 3 2" xfId="426"/>
    <cellStyle name="Обычный 15 2 2 3 2 2" xfId="1093"/>
    <cellStyle name="Обычный 15 2 2 3 2 2 2" xfId="2351"/>
    <cellStyle name="Обычный 15 2 2 3 2 3" xfId="1730"/>
    <cellStyle name="Обычный 15 2 2 3 3" xfId="871"/>
    <cellStyle name="Обычный 15 2 2 3 3 2" xfId="2129"/>
    <cellStyle name="Обычный 15 2 2 3 4" xfId="1508"/>
    <cellStyle name="Обычный 15 2 2 4" xfId="420"/>
    <cellStyle name="Обычный 15 2 2 4 2" xfId="1087"/>
    <cellStyle name="Обычный 15 2 2 4 2 2" xfId="2345"/>
    <cellStyle name="Обычный 15 2 2 4 3" xfId="1724"/>
    <cellStyle name="Обычный 15 2 2 5" xfId="799"/>
    <cellStyle name="Обычный 15 2 2 5 2" xfId="2057"/>
    <cellStyle name="Обычный 15 2 2 6" xfId="1436"/>
    <cellStyle name="Обычный 15 2 3" xfId="203"/>
    <cellStyle name="Обычный 15 2 3 2" xfId="427"/>
    <cellStyle name="Обычный 15 2 3 2 2" xfId="1094"/>
    <cellStyle name="Обычный 15 2 3 2 2 2" xfId="2352"/>
    <cellStyle name="Обычный 15 2 3 2 3" xfId="1731"/>
    <cellStyle name="Обычный 15 2 3 3" xfId="870"/>
    <cellStyle name="Обычный 15 2 3 3 2" xfId="2128"/>
    <cellStyle name="Обычный 15 2 3 4" xfId="1507"/>
    <cellStyle name="Обычный 15 2 4" xfId="419"/>
    <cellStyle name="Обычный 15 2 4 2" xfId="1086"/>
    <cellStyle name="Обычный 15 2 4 2 2" xfId="2344"/>
    <cellStyle name="Обычный 15 2 4 3" xfId="1723"/>
    <cellStyle name="Обычный 15 2 5" xfId="779"/>
    <cellStyle name="Обычный 15 2 5 2" xfId="2037"/>
    <cellStyle name="Обычный 15 2 6" xfId="1416"/>
    <cellStyle name="Обычный 15 3" xfId="202"/>
    <cellStyle name="Обычный 15 3 2" xfId="428"/>
    <cellStyle name="Обычный 15 3 2 2" xfId="1095"/>
    <cellStyle name="Обычный 15 3 2 2 2" xfId="2353"/>
    <cellStyle name="Обычный 15 3 2 3" xfId="1732"/>
    <cellStyle name="Обычный 15 3 3" xfId="869"/>
    <cellStyle name="Обычный 15 3 3 2" xfId="2127"/>
    <cellStyle name="Обычный 15 3 4" xfId="1506"/>
    <cellStyle name="Обычный 15 4" xfId="418"/>
    <cellStyle name="Обычный 15 4 2" xfId="1085"/>
    <cellStyle name="Обычный 15 4 2 2" xfId="2343"/>
    <cellStyle name="Обычный 15 4 3" xfId="1722"/>
    <cellStyle name="Обычный 15 5" xfId="762"/>
    <cellStyle name="Обычный 15 5 2" xfId="2020"/>
    <cellStyle name="Обычный 15 6" xfId="1399"/>
    <cellStyle name="Обычный 16" xfId="97"/>
    <cellStyle name="Обычный 16 2" xfId="114"/>
    <cellStyle name="Обычный 16 2 2" xfId="147"/>
    <cellStyle name="Обычный 16 2 2 2" xfId="208"/>
    <cellStyle name="Обычный 16 2 2 2 2" xfId="432"/>
    <cellStyle name="Обычный 16 2 2 2 2 2" xfId="1099"/>
    <cellStyle name="Обычный 16 2 2 2 2 2 2" xfId="2357"/>
    <cellStyle name="Обычный 16 2 2 2 2 3" xfId="1736"/>
    <cellStyle name="Обычный 16 2 2 2 3" xfId="875"/>
    <cellStyle name="Обычный 16 2 2 2 3 2" xfId="2133"/>
    <cellStyle name="Обычный 16 2 2 2 4" xfId="1512"/>
    <cellStyle name="Обычный 16 2 2 3" xfId="431"/>
    <cellStyle name="Обычный 16 2 2 3 2" xfId="1098"/>
    <cellStyle name="Обычный 16 2 2 3 2 2" xfId="2356"/>
    <cellStyle name="Обычный 16 2 2 3 3" xfId="1735"/>
    <cellStyle name="Обычный 16 2 2 4" xfId="814"/>
    <cellStyle name="Обычный 16 2 2 4 2" xfId="2072"/>
    <cellStyle name="Обычный 16 2 2 5" xfId="1451"/>
    <cellStyle name="Обычный 16 2 3" xfId="207"/>
    <cellStyle name="Обычный 16 2 3 2" xfId="433"/>
    <cellStyle name="Обычный 16 2 3 2 2" xfId="1100"/>
    <cellStyle name="Обычный 16 2 3 2 2 2" xfId="2358"/>
    <cellStyle name="Обычный 16 2 3 2 3" xfId="1737"/>
    <cellStyle name="Обычный 16 2 3 3" xfId="874"/>
    <cellStyle name="Обычный 16 2 3 3 2" xfId="2132"/>
    <cellStyle name="Обычный 16 2 3 4" xfId="1511"/>
    <cellStyle name="Обычный 16 2 4" xfId="430"/>
    <cellStyle name="Обычный 16 2 4 2" xfId="1097"/>
    <cellStyle name="Обычный 16 2 4 2 2" xfId="2355"/>
    <cellStyle name="Обычный 16 2 4 3" xfId="1734"/>
    <cellStyle name="Обычный 16 2 5" xfId="781"/>
    <cellStyle name="Обычный 16 2 5 2" xfId="2039"/>
    <cellStyle name="Обычный 16 2 6" xfId="1418"/>
    <cellStyle name="Обычный 16 3" xfId="160"/>
    <cellStyle name="Обычный 16 3 2" xfId="209"/>
    <cellStyle name="Обычный 16 3 2 2" xfId="435"/>
    <cellStyle name="Обычный 16 3 2 2 2" xfId="1102"/>
    <cellStyle name="Обычный 16 3 2 2 2 2" xfId="2360"/>
    <cellStyle name="Обычный 16 3 2 2 3" xfId="1739"/>
    <cellStyle name="Обычный 16 3 2 3" xfId="876"/>
    <cellStyle name="Обычный 16 3 2 3 2" xfId="2134"/>
    <cellStyle name="Обычный 16 3 2 4" xfId="1513"/>
    <cellStyle name="Обычный 16 3 3" xfId="434"/>
    <cellStyle name="Обычный 16 3 3 2" xfId="1101"/>
    <cellStyle name="Обычный 16 3 3 2 2" xfId="2359"/>
    <cellStyle name="Обычный 16 3 3 3" xfId="1738"/>
    <cellStyle name="Обычный 16 3 4" xfId="827"/>
    <cellStyle name="Обычный 16 3 4 2" xfId="2085"/>
    <cellStyle name="Обычный 16 3 5" xfId="1464"/>
    <cellStyle name="Обычный 16 4" xfId="206"/>
    <cellStyle name="Обычный 16 4 2" xfId="436"/>
    <cellStyle name="Обычный 16 4 2 2" xfId="1103"/>
    <cellStyle name="Обычный 16 4 2 2 2" xfId="2361"/>
    <cellStyle name="Обычный 16 4 2 3" xfId="1740"/>
    <cellStyle name="Обычный 16 4 3" xfId="873"/>
    <cellStyle name="Обычный 16 4 3 2" xfId="2131"/>
    <cellStyle name="Обычный 16 4 4" xfId="1510"/>
    <cellStyle name="Обычный 16 5" xfId="429"/>
    <cellStyle name="Обычный 16 5 2" xfId="1096"/>
    <cellStyle name="Обычный 16 5 2 2" xfId="2354"/>
    <cellStyle name="Обычный 16 5 3" xfId="1733"/>
    <cellStyle name="Обычный 16 6" xfId="764"/>
    <cellStyle name="Обычный 16 6 2" xfId="2022"/>
    <cellStyle name="Обычный 16 7" xfId="1401"/>
    <cellStyle name="Обычный 17" xfId="99"/>
    <cellStyle name="Обычный 17 2" xfId="210"/>
    <cellStyle name="Обычный 17 2 2" xfId="438"/>
    <cellStyle name="Обычный 17 2 2 2" xfId="1105"/>
    <cellStyle name="Обычный 17 2 2 2 2" xfId="2363"/>
    <cellStyle name="Обычный 17 2 2 3" xfId="1742"/>
    <cellStyle name="Обычный 17 2 3" xfId="877"/>
    <cellStyle name="Обычный 17 2 3 2" xfId="2135"/>
    <cellStyle name="Обычный 17 2 4" xfId="1514"/>
    <cellStyle name="Обычный 17 3" xfId="437"/>
    <cellStyle name="Обычный 17 3 2" xfId="1104"/>
    <cellStyle name="Обычный 17 3 2 2" xfId="2362"/>
    <cellStyle name="Обычный 17 3 3" xfId="1741"/>
    <cellStyle name="Обычный 17 4" xfId="766"/>
    <cellStyle name="Обычный 17 4 2" xfId="2024"/>
    <cellStyle name="Обычный 17 5" xfId="1403"/>
    <cellStyle name="Обычный 18" xfId="104"/>
    <cellStyle name="Обычный 18 2" xfId="120"/>
    <cellStyle name="Обычный 18 2 2" xfId="124"/>
    <cellStyle name="Обычный 18 2 2 2" xfId="168"/>
    <cellStyle name="Обычный 18 2 2 2 2" xfId="214"/>
    <cellStyle name="Обычный 18 2 2 2 2 2" xfId="443"/>
    <cellStyle name="Обычный 18 2 2 2 2 2 2" xfId="1110"/>
    <cellStyle name="Обычный 18 2 2 2 2 2 2 2" xfId="2368"/>
    <cellStyle name="Обычный 18 2 2 2 2 2 3" xfId="1747"/>
    <cellStyle name="Обычный 18 2 2 2 2 3" xfId="881"/>
    <cellStyle name="Обычный 18 2 2 2 2 3 2" xfId="2139"/>
    <cellStyle name="Обычный 18 2 2 2 2 4" xfId="1518"/>
    <cellStyle name="Обычный 18 2 2 2 3" xfId="319"/>
    <cellStyle name="Обычный 18 2 2 2 3 2" xfId="357"/>
    <cellStyle name="Обычный 18 2 2 2 3 2 2" xfId="1024"/>
    <cellStyle name="Обычный 18 2 2 2 3 2 2 2" xfId="2282"/>
    <cellStyle name="Обычный 18 2 2 2 3 2 3" xfId="1661"/>
    <cellStyle name="Обычный 18 2 2 2 3 3" xfId="986"/>
    <cellStyle name="Обычный 18 2 2 2 3 3 2" xfId="2244"/>
    <cellStyle name="Обычный 18 2 2 2 3 4" xfId="1623"/>
    <cellStyle name="Обычный 18 2 2 2 4" xfId="330"/>
    <cellStyle name="Обычный 18 2 2 2 4 2" xfId="641"/>
    <cellStyle name="Обычный 18 2 2 2 4 2 2" xfId="1308"/>
    <cellStyle name="Обычный 18 2 2 2 4 2 2 2" xfId="2566"/>
    <cellStyle name="Обычный 18 2 2 2 4 2 3" xfId="1945"/>
    <cellStyle name="Обычный 18 2 2 2 4 3" xfId="671"/>
    <cellStyle name="Обычный 18 2 2 2 4 3 2" xfId="1338"/>
    <cellStyle name="Обычный 18 2 2 2 4 3 2 2" xfId="2596"/>
    <cellStyle name="Обычный 18 2 2 2 4 3 3" xfId="1975"/>
    <cellStyle name="Обычный 18 2 2 2 4 4" xfId="997"/>
    <cellStyle name="Обычный 18 2 2 2 4 4 2" xfId="2255"/>
    <cellStyle name="Обычный 18 2 2 2 4 5" xfId="1634"/>
    <cellStyle name="Обычный 18 2 2 2 5" xfId="442"/>
    <cellStyle name="Обычный 18 2 2 2 5 2" xfId="1109"/>
    <cellStyle name="Обычный 18 2 2 2 5 2 2" xfId="2367"/>
    <cellStyle name="Обычный 18 2 2 2 5 3" xfId="1746"/>
    <cellStyle name="Обычный 18 2 2 2 6" xfId="835"/>
    <cellStyle name="Обычный 18 2 2 2 6 2" xfId="2093"/>
    <cellStyle name="Обычный 18 2 2 2 7" xfId="1472"/>
    <cellStyle name="Обычный 18 2 2 3" xfId="213"/>
    <cellStyle name="Обычный 18 2 2 3 2" xfId="444"/>
    <cellStyle name="Обычный 18 2 2 3 2 2" xfId="1111"/>
    <cellStyle name="Обычный 18 2 2 3 2 2 2" xfId="2369"/>
    <cellStyle name="Обычный 18 2 2 3 2 3" xfId="1748"/>
    <cellStyle name="Обычный 18 2 2 3 3" xfId="880"/>
    <cellStyle name="Обычный 18 2 2 3 3 2" xfId="2138"/>
    <cellStyle name="Обычный 18 2 2 3 4" xfId="1517"/>
    <cellStyle name="Обычный 18 2 2 4" xfId="441"/>
    <cellStyle name="Обычный 18 2 2 4 2" xfId="1108"/>
    <cellStyle name="Обычный 18 2 2 4 2 2" xfId="2366"/>
    <cellStyle name="Обычный 18 2 2 4 3" xfId="1745"/>
    <cellStyle name="Обычный 18 2 2 5" xfId="791"/>
    <cellStyle name="Обычный 18 2 2 5 2" xfId="2049"/>
    <cellStyle name="Обычный 18 2 2 6" xfId="1428"/>
    <cellStyle name="Обычный 18 2 3" xfId="141"/>
    <cellStyle name="Обычный 18 2 3 2" xfId="163"/>
    <cellStyle name="Обычный 18 2 3 2 2" xfId="216"/>
    <cellStyle name="Обычный 18 2 3 2 2 2" xfId="447"/>
    <cellStyle name="Обычный 18 2 3 2 2 2 2" xfId="1114"/>
    <cellStyle name="Обычный 18 2 3 2 2 2 2 2" xfId="2372"/>
    <cellStyle name="Обычный 18 2 3 2 2 2 3" xfId="1751"/>
    <cellStyle name="Обычный 18 2 3 2 2 3" xfId="883"/>
    <cellStyle name="Обычный 18 2 3 2 2 3 2" xfId="2141"/>
    <cellStyle name="Обычный 18 2 3 2 2 4" xfId="1520"/>
    <cellStyle name="Обычный 18 2 3 2 3" xfId="20"/>
    <cellStyle name="Обычный 18 2 3 2 3 2" xfId="352"/>
    <cellStyle name="Обычный 18 2 3 2 3 2 2" xfId="1019"/>
    <cellStyle name="Обычный 18 2 3 2 3 2 2 2" xfId="2277"/>
    <cellStyle name="Обычный 18 2 3 2 3 2 3" xfId="1656"/>
    <cellStyle name="Обычный 18 2 3 2 3 3" xfId="733"/>
    <cellStyle name="Обычный 18 2 3 2 3 3 2" xfId="1991"/>
    <cellStyle name="Обычный 18 2 3 2 3 4" xfId="1370"/>
    <cellStyle name="Обычный 18 2 3 2 4" xfId="323"/>
    <cellStyle name="Обычный 18 2 3 2 4 2" xfId="634"/>
    <cellStyle name="Обычный 18 2 3 2 4 2 2" xfId="672"/>
    <cellStyle name="Обычный 18 2 3 2 4 2 2 2" xfId="1339"/>
    <cellStyle name="Обычный 18 2 3 2 4 2 2 2 2" xfId="2597"/>
    <cellStyle name="Обычный 18 2 3 2 4 2 2 3" xfId="1976"/>
    <cellStyle name="Обычный 18 2 3 2 4 2 3" xfId="1301"/>
    <cellStyle name="Обычный 18 2 3 2 4 2 3 2" xfId="2559"/>
    <cellStyle name="Обычный 18 2 3 2 4 2 4" xfId="1938"/>
    <cellStyle name="Обычный 18 2 3 2 4 3" xfId="668"/>
    <cellStyle name="Обычный 18 2 3 2 4 3 2" xfId="1335"/>
    <cellStyle name="Обычный 18 2 3 2 4 3 2 2" xfId="2593"/>
    <cellStyle name="Обычный 18 2 3 2 4 3 3" xfId="1972"/>
    <cellStyle name="Обычный 18 2 3 2 4 4" xfId="990"/>
    <cellStyle name="Обычный 18 2 3 2 4 4 2" xfId="2248"/>
    <cellStyle name="Обычный 18 2 3 2 4 5" xfId="1627"/>
    <cellStyle name="Обычный 18 2 3 2 5" xfId="446"/>
    <cellStyle name="Обычный 18 2 3 2 5 2" xfId="1113"/>
    <cellStyle name="Обычный 18 2 3 2 5 2 2" xfId="2371"/>
    <cellStyle name="Обычный 18 2 3 2 5 3" xfId="1750"/>
    <cellStyle name="Обычный 18 2 3 2 6" xfId="830"/>
    <cellStyle name="Обычный 18 2 3 2 6 2" xfId="2088"/>
    <cellStyle name="Обычный 18 2 3 2 7" xfId="1467"/>
    <cellStyle name="Обычный 18 2 3 3" xfId="215"/>
    <cellStyle name="Обычный 18 2 3 3 2" xfId="448"/>
    <cellStyle name="Обычный 18 2 3 3 2 2" xfId="1115"/>
    <cellStyle name="Обычный 18 2 3 3 2 2 2" xfId="2373"/>
    <cellStyle name="Обычный 18 2 3 3 2 3" xfId="1752"/>
    <cellStyle name="Обычный 18 2 3 3 3" xfId="882"/>
    <cellStyle name="Обычный 18 2 3 3 3 2" xfId="2140"/>
    <cellStyle name="Обычный 18 2 3 3 4" xfId="1519"/>
    <cellStyle name="Обычный 18 2 3 4" xfId="335"/>
    <cellStyle name="Обычный 18 2 3 4 2" xfId="655"/>
    <cellStyle name="Обычный 18 2 3 4 2 2" xfId="1322"/>
    <cellStyle name="Обычный 18 2 3 4 2 2 2" xfId="2580"/>
    <cellStyle name="Обычный 18 2 3 4 2 3" xfId="1959"/>
    <cellStyle name="Обычный 18 2 3 4 3" xfId="1002"/>
    <cellStyle name="Обычный 18 2 3 4 3 2" xfId="2260"/>
    <cellStyle name="Обычный 18 2 3 4 4" xfId="1639"/>
    <cellStyle name="Обычный 18 2 3 5" xfId="445"/>
    <cellStyle name="Обычный 18 2 3 5 2" xfId="1112"/>
    <cellStyle name="Обычный 18 2 3 5 2 2" xfId="2370"/>
    <cellStyle name="Обычный 18 2 3 5 3" xfId="1749"/>
    <cellStyle name="Обычный 18 2 3 6" xfId="808"/>
    <cellStyle name="Обычный 18 2 3 6 2" xfId="2066"/>
    <cellStyle name="Обычный 18 2 3 7" xfId="1445"/>
    <cellStyle name="Обычный 18 2 4" xfId="212"/>
    <cellStyle name="Обычный 18 2 4 2" xfId="449"/>
    <cellStyle name="Обычный 18 2 4 2 2" xfId="1116"/>
    <cellStyle name="Обычный 18 2 4 2 2 2" xfId="2374"/>
    <cellStyle name="Обычный 18 2 4 2 3" xfId="1753"/>
    <cellStyle name="Обычный 18 2 4 3" xfId="879"/>
    <cellStyle name="Обычный 18 2 4 3 2" xfId="2137"/>
    <cellStyle name="Обычный 18 2 4 4" xfId="1516"/>
    <cellStyle name="Обычный 18 2 5" xfId="440"/>
    <cellStyle name="Обычный 18 2 5 2" xfId="1107"/>
    <cellStyle name="Обычный 18 2 5 2 2" xfId="2365"/>
    <cellStyle name="Обычный 18 2 5 3" xfId="1744"/>
    <cellStyle name="Обычный 18 2 6" xfId="787"/>
    <cellStyle name="Обычный 18 2 6 2" xfId="2045"/>
    <cellStyle name="Обычный 18 2 7" xfId="1424"/>
    <cellStyle name="Обычный 18 3" xfId="211"/>
    <cellStyle name="Обычный 18 3 2" xfId="450"/>
    <cellStyle name="Обычный 18 3 2 2" xfId="1117"/>
    <cellStyle name="Обычный 18 3 2 2 2" xfId="2375"/>
    <cellStyle name="Обычный 18 3 2 3" xfId="1754"/>
    <cellStyle name="Обычный 18 3 3" xfId="878"/>
    <cellStyle name="Обычный 18 3 3 2" xfId="2136"/>
    <cellStyle name="Обычный 18 3 4" xfId="1515"/>
    <cellStyle name="Обычный 18 4" xfId="439"/>
    <cellStyle name="Обычный 18 4 2" xfId="1106"/>
    <cellStyle name="Обычный 18 4 2 2" xfId="2364"/>
    <cellStyle name="Обычный 18 4 3" xfId="1743"/>
    <cellStyle name="Обычный 18 5" xfId="771"/>
    <cellStyle name="Обычный 18 5 2" xfId="2029"/>
    <cellStyle name="Обычный 18 6" xfId="1408"/>
    <cellStyle name="Обычный 19" xfId="116"/>
    <cellStyle name="Обычный 19 2" xfId="217"/>
    <cellStyle name="Обычный 19 2 2" xfId="452"/>
    <cellStyle name="Обычный 19 2 2 2" xfId="1119"/>
    <cellStyle name="Обычный 19 2 2 2 2" xfId="2377"/>
    <cellStyle name="Обычный 19 2 2 3" xfId="1756"/>
    <cellStyle name="Обычный 19 2 3" xfId="884"/>
    <cellStyle name="Обычный 19 2 3 2" xfId="2142"/>
    <cellStyle name="Обычный 19 2 4" xfId="1521"/>
    <cellStyle name="Обычный 19 3" xfId="300"/>
    <cellStyle name="Обычный 19 3 2" xfId="453"/>
    <cellStyle name="Обычный 19 3 2 2" xfId="1120"/>
    <cellStyle name="Обычный 19 3 2 2 2" xfId="2378"/>
    <cellStyle name="Обычный 19 3 2 3" xfId="1757"/>
    <cellStyle name="Обычный 19 3 3" xfId="967"/>
    <cellStyle name="Обычный 19 3 3 2" xfId="2225"/>
    <cellStyle name="Обычный 19 3 4" xfId="1604"/>
    <cellStyle name="Обычный 19 4" xfId="305"/>
    <cellStyle name="Обычный 19 4 2" xfId="310"/>
    <cellStyle name="Обычный 19 4 2 2" xfId="340"/>
    <cellStyle name="Обычный 19 4 2 2 10" xfId="1007"/>
    <cellStyle name="Обычный 19 4 2 2 10 2" xfId="2265"/>
    <cellStyle name="Обычный 19 4 2 2 11" xfId="1644"/>
    <cellStyle name="Обычный 19 4 2 2 2" xfId="346"/>
    <cellStyle name="Обычный 19 4 2 2 2 2" xfId="1013"/>
    <cellStyle name="Обычный 19 4 2 2 2 2 2" xfId="2271"/>
    <cellStyle name="Обычный 19 4 2 2 2 3" xfId="1650"/>
    <cellStyle name="Обычный 19 4 2 2 3" xfId="617"/>
    <cellStyle name="Обычный 19 4 2 2 3 2" xfId="1284"/>
    <cellStyle name="Обычный 19 4 2 2 3 2 2" xfId="2542"/>
    <cellStyle name="Обычный 19 4 2 2 3 3" xfId="1921"/>
    <cellStyle name="Обычный 19 4 2 2 4" xfId="618"/>
    <cellStyle name="Обычный 19 4 2 2 4 2" xfId="645"/>
    <cellStyle name="Обычный 19 4 2 2 4 2 2" xfId="1312"/>
    <cellStyle name="Обычный 19 4 2 2 4 2 2 2" xfId="2570"/>
    <cellStyle name="Обычный 19 4 2 2 4 2 3" xfId="1949"/>
    <cellStyle name="Обычный 19 4 2 2 4 3" xfId="666"/>
    <cellStyle name="Обычный 19 4 2 2 4 3 2" xfId="1333"/>
    <cellStyle name="Обычный 19 4 2 2 4 3 2 2" xfId="2591"/>
    <cellStyle name="Обычный 19 4 2 2 4 3 3" xfId="1970"/>
    <cellStyle name="Обычный 19 4 2 2 4 4" xfId="1285"/>
    <cellStyle name="Обычный 19 4 2 2 4 4 2" xfId="2543"/>
    <cellStyle name="Обычный 19 4 2 2 4 5" xfId="1922"/>
    <cellStyle name="Обычный 19 4 2 2 5" xfId="621"/>
    <cellStyle name="Обычный 19 4 2 2 5 2" xfId="627"/>
    <cellStyle name="Обычный 19 4 2 2 5 2 2" xfId="663"/>
    <cellStyle name="Обычный 19 4 2 2 5 2 2 2" xfId="1330"/>
    <cellStyle name="Обычный 19 4 2 2 5 2 2 2 2" xfId="2588"/>
    <cellStyle name="Обычный 19 4 2 2 5 2 2 3" xfId="1967"/>
    <cellStyle name="Обычный 19 4 2 2 5 2 3" xfId="1294"/>
    <cellStyle name="Обычный 19 4 2 2 5 2 3 2" xfId="2552"/>
    <cellStyle name="Обычный 19 4 2 2 5 2 4" xfId="1931"/>
    <cellStyle name="Обычный 19 4 2 2 5 3" xfId="648"/>
    <cellStyle name="Обычный 19 4 2 2 5 3 2" xfId="1315"/>
    <cellStyle name="Обычный 19 4 2 2 5 3 2 2" xfId="2573"/>
    <cellStyle name="Обычный 19 4 2 2 5 3 3" xfId="1952"/>
    <cellStyle name="Обычный 19 4 2 2 5 4" xfId="1288"/>
    <cellStyle name="Обычный 19 4 2 2 5 4 2" xfId="2546"/>
    <cellStyle name="Обычный 19 4 2 2 5 5" xfId="1925"/>
    <cellStyle name="Обычный 19 4 2 2 6" xfId="624"/>
    <cellStyle name="Обычный 19 4 2 2 6 2" xfId="1291"/>
    <cellStyle name="Обычный 19 4 2 2 6 2 2" xfId="2549"/>
    <cellStyle name="Обычный 19 4 2 2 6 3" xfId="1928"/>
    <cellStyle name="Обычный 19 4 2 2 7" xfId="642"/>
    <cellStyle name="Обычный 19 4 2 2 7 2" xfId="1309"/>
    <cellStyle name="Обычный 19 4 2 2 7 2 2" xfId="2567"/>
    <cellStyle name="Обычный 19 4 2 2 7 3" xfId="1946"/>
    <cellStyle name="Обычный 19 4 2 2 8" xfId="658"/>
    <cellStyle name="Обычный 19 4 2 2 8 2" xfId="1325"/>
    <cellStyle name="Обычный 19 4 2 2 8 2 2" xfId="2583"/>
    <cellStyle name="Обычный 19 4 2 2 8 3" xfId="1962"/>
    <cellStyle name="Обычный 19 4 2 2 9" xfId="677"/>
    <cellStyle name="Обычный 19 4 2 2 9 2" xfId="1344"/>
    <cellStyle name="Обычный 19 4 2 2 9 2 2" xfId="2602"/>
    <cellStyle name="Обычный 19 4 2 2 9 3" xfId="1981"/>
    <cellStyle name="Обычный 19 4 2 3" xfId="455"/>
    <cellStyle name="Обычный 19 4 2 3 2" xfId="1122"/>
    <cellStyle name="Обычный 19 4 2 3 2 2" xfId="2380"/>
    <cellStyle name="Обычный 19 4 2 3 3" xfId="1759"/>
    <cellStyle name="Обычный 19 4 2 4" xfId="615"/>
    <cellStyle name="Обычный 19 4 2 4 2" xfId="1282"/>
    <cellStyle name="Обычный 19 4 2 4 2 2" xfId="2540"/>
    <cellStyle name="Обычный 19 4 2 4 3" xfId="1919"/>
    <cellStyle name="Обычный 19 4 2 5" xfId="977"/>
    <cellStyle name="Обычный 19 4 2 5 2" xfId="2235"/>
    <cellStyle name="Обычный 19 4 2 6" xfId="1614"/>
    <cellStyle name="Обычный 19 4 3" xfId="454"/>
    <cellStyle name="Обычный 19 4 3 2" xfId="1121"/>
    <cellStyle name="Обычный 19 4 3 2 2" xfId="2379"/>
    <cellStyle name="Обычный 19 4 3 3" xfId="1758"/>
    <cellStyle name="Обычный 19 4 4" xfId="972"/>
    <cellStyle name="Обычный 19 4 4 2" xfId="2230"/>
    <cellStyle name="Обычный 19 4 5" xfId="1609"/>
    <cellStyle name="Обычный 19 5" xfId="451"/>
    <cellStyle name="Обычный 19 5 2" xfId="1118"/>
    <cellStyle name="Обычный 19 5 2 2" xfId="2376"/>
    <cellStyle name="Обычный 19 5 3" xfId="1755"/>
    <cellStyle name="Обычный 19 6" xfId="613"/>
    <cellStyle name="Обычный 19 6 2" xfId="1280"/>
    <cellStyle name="Обычный 19 6 2 2" xfId="2538"/>
    <cellStyle name="Обычный 19 6 3" xfId="1917"/>
    <cellStyle name="Обычный 19 7" xfId="783"/>
    <cellStyle name="Обычный 19 7 2" xfId="2041"/>
    <cellStyle name="Обычный 19 8" xfId="1420"/>
    <cellStyle name="Обычный 2" xfId="3"/>
    <cellStyle name="Обычный 2 10" xfId="105"/>
    <cellStyle name="Обычный 2 10 2" xfId="121"/>
    <cellStyle name="Обычный 2 10 2 2" xfId="125"/>
    <cellStyle name="Обычный 2 10 2 2 2" xfId="170"/>
    <cellStyle name="Обычный 2 10 2 2 2 2" xfId="221"/>
    <cellStyle name="Обычный 2 10 2 2 2 2 2" xfId="460"/>
    <cellStyle name="Обычный 2 10 2 2 2 2 2 2" xfId="1127"/>
    <cellStyle name="Обычный 2 10 2 2 2 2 2 2 2" xfId="2385"/>
    <cellStyle name="Обычный 2 10 2 2 2 2 2 3" xfId="1764"/>
    <cellStyle name="Обычный 2 10 2 2 2 2 3" xfId="888"/>
    <cellStyle name="Обычный 2 10 2 2 2 2 3 2" xfId="2146"/>
    <cellStyle name="Обычный 2 10 2 2 2 2 4" xfId="1525"/>
    <cellStyle name="Обычный 2 10 2 2 2 3" xfId="321"/>
    <cellStyle name="Обычный 2 10 2 2 2 3 2" xfId="358"/>
    <cellStyle name="Обычный 2 10 2 2 2 3 2 2" xfId="1025"/>
    <cellStyle name="Обычный 2 10 2 2 2 3 2 2 2" xfId="2283"/>
    <cellStyle name="Обычный 2 10 2 2 2 3 2 3" xfId="1662"/>
    <cellStyle name="Обычный 2 10 2 2 2 3 3" xfId="988"/>
    <cellStyle name="Обычный 2 10 2 2 2 3 3 2" xfId="2246"/>
    <cellStyle name="Обычный 2 10 2 2 2 3 4" xfId="1625"/>
    <cellStyle name="Обычный 2 10 2 2 2 4" xfId="459"/>
    <cellStyle name="Обычный 2 10 2 2 2 4 2" xfId="1126"/>
    <cellStyle name="Обычный 2 10 2 2 2 4 2 2" xfId="2384"/>
    <cellStyle name="Обычный 2 10 2 2 2 4 3" xfId="1763"/>
    <cellStyle name="Обычный 2 10 2 2 2 5" xfId="837"/>
    <cellStyle name="Обычный 2 10 2 2 2 5 2" xfId="2095"/>
    <cellStyle name="Обычный 2 10 2 2 2 6" xfId="1474"/>
    <cellStyle name="Обычный 2 10 2 2 3" xfId="220"/>
    <cellStyle name="Обычный 2 10 2 2 3 2" xfId="461"/>
    <cellStyle name="Обычный 2 10 2 2 3 2 2" xfId="1128"/>
    <cellStyle name="Обычный 2 10 2 2 3 2 2 2" xfId="2386"/>
    <cellStyle name="Обычный 2 10 2 2 3 2 3" xfId="1765"/>
    <cellStyle name="Обычный 2 10 2 2 3 3" xfId="887"/>
    <cellStyle name="Обычный 2 10 2 2 3 3 2" xfId="2145"/>
    <cellStyle name="Обычный 2 10 2 2 3 4" xfId="1524"/>
    <cellStyle name="Обычный 2 10 2 2 4" xfId="458"/>
    <cellStyle name="Обычный 2 10 2 2 4 2" xfId="1125"/>
    <cellStyle name="Обычный 2 10 2 2 4 2 2" xfId="2383"/>
    <cellStyle name="Обычный 2 10 2 2 4 3" xfId="1762"/>
    <cellStyle name="Обычный 2 10 2 2 5" xfId="792"/>
    <cellStyle name="Обычный 2 10 2 2 5 2" xfId="2050"/>
    <cellStyle name="Обычный 2 10 2 2 6" xfId="1429"/>
    <cellStyle name="Обычный 2 10 2 3" xfId="142"/>
    <cellStyle name="Обычный 2 10 2 3 2" xfId="164"/>
    <cellStyle name="Обычный 2 10 2 3 2 2" xfId="223"/>
    <cellStyle name="Обычный 2 10 2 3 2 2 2" xfId="464"/>
    <cellStyle name="Обычный 2 10 2 3 2 2 2 2" xfId="1131"/>
    <cellStyle name="Обычный 2 10 2 3 2 2 2 2 2" xfId="2389"/>
    <cellStyle name="Обычный 2 10 2 3 2 2 2 3" xfId="1768"/>
    <cellStyle name="Обычный 2 10 2 3 2 2 3" xfId="890"/>
    <cellStyle name="Обычный 2 10 2 3 2 2 3 2" xfId="2148"/>
    <cellStyle name="Обычный 2 10 2 3 2 2 4" xfId="1527"/>
    <cellStyle name="Обычный 2 10 2 3 2 3" xfId="21"/>
    <cellStyle name="Обычный 2 10 2 3 2 3 2" xfId="353"/>
    <cellStyle name="Обычный 2 10 2 3 2 3 2 2" xfId="1020"/>
    <cellStyle name="Обычный 2 10 2 3 2 3 2 2 2" xfId="2278"/>
    <cellStyle name="Обычный 2 10 2 3 2 3 2 3" xfId="1657"/>
    <cellStyle name="Обычный 2 10 2 3 2 3 3" xfId="647"/>
    <cellStyle name="Обычный 2 10 2 3 2 3 3 2" xfId="1314"/>
    <cellStyle name="Обычный 2 10 2 3 2 3 3 2 2" xfId="2572"/>
    <cellStyle name="Обычный 2 10 2 3 2 3 3 3" xfId="1951"/>
    <cellStyle name="Обычный 2 10 2 3 2 3 4" xfId="660"/>
    <cellStyle name="Обычный 2 10 2 3 2 3 4 2" xfId="1327"/>
    <cellStyle name="Обычный 2 10 2 3 2 3 4 2 2" xfId="2585"/>
    <cellStyle name="Обычный 2 10 2 3 2 3 4 3" xfId="1964"/>
    <cellStyle name="Обычный 2 10 2 3 2 3 5" xfId="734"/>
    <cellStyle name="Обычный 2 10 2 3 2 3 5 2" xfId="1992"/>
    <cellStyle name="Обычный 2 10 2 3 2 3 6" xfId="1371"/>
    <cellStyle name="Обычный 2 10 2 3 2 4" xfId="324"/>
    <cellStyle name="Обычный 2 10 2 3 2 4 2" xfId="635"/>
    <cellStyle name="Обычный 2 10 2 3 2 4 2 2" xfId="1302"/>
    <cellStyle name="Обычный 2 10 2 3 2 4 2 2 2" xfId="2560"/>
    <cellStyle name="Обычный 2 10 2 3 2 4 2 3" xfId="1939"/>
    <cellStyle name="Обычный 2 10 2 3 2 4 3" xfId="670"/>
    <cellStyle name="Обычный 2 10 2 3 2 4 3 2" xfId="1337"/>
    <cellStyle name="Обычный 2 10 2 3 2 4 3 2 2" xfId="2595"/>
    <cellStyle name="Обычный 2 10 2 3 2 4 3 3" xfId="1974"/>
    <cellStyle name="Обычный 2 10 2 3 2 4 4" xfId="991"/>
    <cellStyle name="Обычный 2 10 2 3 2 4 4 2" xfId="2249"/>
    <cellStyle name="Обычный 2 10 2 3 2 4 5" xfId="1628"/>
    <cellStyle name="Обычный 2 10 2 3 2 5" xfId="463"/>
    <cellStyle name="Обычный 2 10 2 3 2 5 2" xfId="1130"/>
    <cellStyle name="Обычный 2 10 2 3 2 5 2 2" xfId="2388"/>
    <cellStyle name="Обычный 2 10 2 3 2 5 3" xfId="1767"/>
    <cellStyle name="Обычный 2 10 2 3 2 6" xfId="831"/>
    <cellStyle name="Обычный 2 10 2 3 2 6 2" xfId="2089"/>
    <cellStyle name="Обычный 2 10 2 3 2 7" xfId="1468"/>
    <cellStyle name="Обычный 2 10 2 3 3" xfId="222"/>
    <cellStyle name="Обычный 2 10 2 3 3 2" xfId="465"/>
    <cellStyle name="Обычный 2 10 2 3 3 2 2" xfId="1132"/>
    <cellStyle name="Обычный 2 10 2 3 3 2 2 2" xfId="2390"/>
    <cellStyle name="Обычный 2 10 2 3 3 2 3" xfId="1769"/>
    <cellStyle name="Обычный 2 10 2 3 3 3" xfId="889"/>
    <cellStyle name="Обычный 2 10 2 3 3 3 2" xfId="2147"/>
    <cellStyle name="Обычный 2 10 2 3 3 4" xfId="1526"/>
    <cellStyle name="Обычный 2 10 2 3 4" xfId="333"/>
    <cellStyle name="Обычный 2 10 2 3 4 2" xfId="653"/>
    <cellStyle name="Обычный 2 10 2 3 4 2 2" xfId="1320"/>
    <cellStyle name="Обычный 2 10 2 3 4 2 2 2" xfId="2578"/>
    <cellStyle name="Обычный 2 10 2 3 4 2 3" xfId="1957"/>
    <cellStyle name="Обычный 2 10 2 3 4 3" xfId="1000"/>
    <cellStyle name="Обычный 2 10 2 3 4 3 2" xfId="2258"/>
    <cellStyle name="Обычный 2 10 2 3 4 4" xfId="1637"/>
    <cellStyle name="Обычный 2 10 2 3 5" xfId="462"/>
    <cellStyle name="Обычный 2 10 2 3 5 2" xfId="1129"/>
    <cellStyle name="Обычный 2 10 2 3 5 2 2" xfId="2387"/>
    <cellStyle name="Обычный 2 10 2 3 5 3" xfId="1766"/>
    <cellStyle name="Обычный 2 10 2 3 6" xfId="809"/>
    <cellStyle name="Обычный 2 10 2 3 6 2" xfId="2067"/>
    <cellStyle name="Обычный 2 10 2 3 7" xfId="1446"/>
    <cellStyle name="Обычный 2 10 2 4" xfId="219"/>
    <cellStyle name="Обычный 2 10 2 4 2" xfId="466"/>
    <cellStyle name="Обычный 2 10 2 4 2 2" xfId="1133"/>
    <cellStyle name="Обычный 2 10 2 4 2 2 2" xfId="2391"/>
    <cellStyle name="Обычный 2 10 2 4 2 3" xfId="1770"/>
    <cellStyle name="Обычный 2 10 2 4 3" xfId="886"/>
    <cellStyle name="Обычный 2 10 2 4 3 2" xfId="2144"/>
    <cellStyle name="Обычный 2 10 2 4 4" xfId="1523"/>
    <cellStyle name="Обычный 2 10 2 5" xfId="457"/>
    <cellStyle name="Обычный 2 10 2 5 2" xfId="1124"/>
    <cellStyle name="Обычный 2 10 2 5 2 2" xfId="2382"/>
    <cellStyle name="Обычный 2 10 2 5 3" xfId="1761"/>
    <cellStyle name="Обычный 2 10 2 6" xfId="788"/>
    <cellStyle name="Обычный 2 10 2 6 2" xfId="2046"/>
    <cellStyle name="Обычный 2 10 2 7" xfId="1425"/>
    <cellStyle name="Обычный 2 10 3" xfId="138"/>
    <cellStyle name="Обычный 2 10 3 2" xfId="174"/>
    <cellStyle name="Обычный 2 10 3 2 2" xfId="225"/>
    <cellStyle name="Обычный 2 10 3 2 2 2" xfId="469"/>
    <cellStyle name="Обычный 2 10 3 2 2 2 2" xfId="1136"/>
    <cellStyle name="Обычный 2 10 3 2 2 2 2 2" xfId="2394"/>
    <cellStyle name="Обычный 2 10 3 2 2 2 3" xfId="1773"/>
    <cellStyle name="Обычный 2 10 3 2 2 3" xfId="892"/>
    <cellStyle name="Обычный 2 10 3 2 2 3 2" xfId="2150"/>
    <cellStyle name="Обычный 2 10 3 2 2 4" xfId="1529"/>
    <cellStyle name="Обычный 2 10 3 2 3" xfId="468"/>
    <cellStyle name="Обычный 2 10 3 2 3 2" xfId="1135"/>
    <cellStyle name="Обычный 2 10 3 2 3 2 2" xfId="2393"/>
    <cellStyle name="Обычный 2 10 3 2 3 3" xfId="1772"/>
    <cellStyle name="Обычный 2 10 3 2 4" xfId="841"/>
    <cellStyle name="Обычный 2 10 3 2 4 2" xfId="2099"/>
    <cellStyle name="Обычный 2 10 3 2 5" xfId="1478"/>
    <cellStyle name="Обычный 2 10 3 3" xfId="224"/>
    <cellStyle name="Обычный 2 10 3 3 2" xfId="470"/>
    <cellStyle name="Обычный 2 10 3 3 2 2" xfId="1137"/>
    <cellStyle name="Обычный 2 10 3 3 2 2 2" xfId="2395"/>
    <cellStyle name="Обычный 2 10 3 3 2 3" xfId="1774"/>
    <cellStyle name="Обычный 2 10 3 3 3" xfId="891"/>
    <cellStyle name="Обычный 2 10 3 3 3 2" xfId="2149"/>
    <cellStyle name="Обычный 2 10 3 3 4" xfId="1528"/>
    <cellStyle name="Обычный 2 10 3 4" xfId="467"/>
    <cellStyle name="Обычный 2 10 3 4 2" xfId="1134"/>
    <cellStyle name="Обычный 2 10 3 4 2 2" xfId="2392"/>
    <cellStyle name="Обычный 2 10 3 4 3" xfId="1771"/>
    <cellStyle name="Обычный 2 10 3 5" xfId="805"/>
    <cellStyle name="Обычный 2 10 3 5 2" xfId="2063"/>
    <cellStyle name="Обычный 2 10 3 6" xfId="1442"/>
    <cellStyle name="Обычный 2 10 4" xfId="218"/>
    <cellStyle name="Обычный 2 10 4 2" xfId="471"/>
    <cellStyle name="Обычный 2 10 4 2 2" xfId="1138"/>
    <cellStyle name="Обычный 2 10 4 2 2 2" xfId="2396"/>
    <cellStyle name="Обычный 2 10 4 2 3" xfId="1775"/>
    <cellStyle name="Обычный 2 10 4 3" xfId="885"/>
    <cellStyle name="Обычный 2 10 4 3 2" xfId="2143"/>
    <cellStyle name="Обычный 2 10 4 4" xfId="1522"/>
    <cellStyle name="Обычный 2 10 5" xfId="456"/>
    <cellStyle name="Обычный 2 10 5 2" xfId="1123"/>
    <cellStyle name="Обычный 2 10 5 2 2" xfId="2381"/>
    <cellStyle name="Обычный 2 10 5 3" xfId="1760"/>
    <cellStyle name="Обычный 2 10 6" xfId="772"/>
    <cellStyle name="Обычный 2 10 6 2" xfId="2030"/>
    <cellStyle name="Обычный 2 10 7" xfId="1409"/>
    <cellStyle name="Обычный 2 11" xfId="117"/>
    <cellStyle name="Обычный 2 11 2" xfId="226"/>
    <cellStyle name="Обычный 2 11 2 2" xfId="473"/>
    <cellStyle name="Обычный 2 11 2 2 2" xfId="1140"/>
    <cellStyle name="Обычный 2 11 2 2 2 2" xfId="2398"/>
    <cellStyle name="Обычный 2 11 2 2 3" xfId="1777"/>
    <cellStyle name="Обычный 2 11 2 3" xfId="893"/>
    <cellStyle name="Обычный 2 11 2 3 2" xfId="2151"/>
    <cellStyle name="Обычный 2 11 2 4" xfId="1530"/>
    <cellStyle name="Обычный 2 11 3" xfId="302"/>
    <cellStyle name="Обычный 2 11 3 2" xfId="474"/>
    <cellStyle name="Обычный 2 11 3 2 2" xfId="1141"/>
    <cellStyle name="Обычный 2 11 3 2 2 2" xfId="2399"/>
    <cellStyle name="Обычный 2 11 3 2 3" xfId="1778"/>
    <cellStyle name="Обычный 2 11 3 3" xfId="969"/>
    <cellStyle name="Обычный 2 11 3 3 2" xfId="2227"/>
    <cellStyle name="Обычный 2 11 3 4" xfId="1606"/>
    <cellStyle name="Обычный 2 11 4" xfId="306"/>
    <cellStyle name="Обычный 2 11 4 2" xfId="311"/>
    <cellStyle name="Обычный 2 11 4 2 2" xfId="476"/>
    <cellStyle name="Обычный 2 11 4 2 2 2" xfId="1143"/>
    <cellStyle name="Обычный 2 11 4 2 2 2 2" xfId="2401"/>
    <cellStyle name="Обычный 2 11 4 2 2 3" xfId="1780"/>
    <cellStyle name="Обычный 2 11 4 2 3" xfId="978"/>
    <cellStyle name="Обычный 2 11 4 2 3 2" xfId="2236"/>
    <cellStyle name="Обычный 2 11 4 2 4" xfId="1615"/>
    <cellStyle name="Обычный 2 11 4 3" xfId="475"/>
    <cellStyle name="Обычный 2 11 4 3 2" xfId="1142"/>
    <cellStyle name="Обычный 2 11 4 3 2 2" xfId="2400"/>
    <cellStyle name="Обычный 2 11 4 3 3" xfId="1779"/>
    <cellStyle name="Обычный 2 11 4 4" xfId="973"/>
    <cellStyle name="Обычный 2 11 4 4 2" xfId="2231"/>
    <cellStyle name="Обычный 2 11 4 5" xfId="1610"/>
    <cellStyle name="Обычный 2 11 5" xfId="341"/>
    <cellStyle name="Обычный 2 11 5 10" xfId="1645"/>
    <cellStyle name="Обычный 2 11 5 2" xfId="347"/>
    <cellStyle name="Обычный 2 11 5 2 2" xfId="1014"/>
    <cellStyle name="Обычный 2 11 5 2 2 2" xfId="2272"/>
    <cellStyle name="Обычный 2 11 5 2 3" xfId="1651"/>
    <cellStyle name="Обычный 2 11 5 3" xfId="619"/>
    <cellStyle name="Обычный 2 11 5 3 2" xfId="646"/>
    <cellStyle name="Обычный 2 11 5 3 2 2" xfId="1313"/>
    <cellStyle name="Обычный 2 11 5 3 2 2 2" xfId="2571"/>
    <cellStyle name="Обычный 2 11 5 3 2 3" xfId="1950"/>
    <cellStyle name="Обычный 2 11 5 3 3" xfId="667"/>
    <cellStyle name="Обычный 2 11 5 3 3 2" xfId="1334"/>
    <cellStyle name="Обычный 2 11 5 3 3 2 2" xfId="2592"/>
    <cellStyle name="Обычный 2 11 5 3 3 3" xfId="1971"/>
    <cellStyle name="Обычный 2 11 5 3 4" xfId="1286"/>
    <cellStyle name="Обычный 2 11 5 3 4 2" xfId="2544"/>
    <cellStyle name="Обычный 2 11 5 3 5" xfId="1923"/>
    <cellStyle name="Обычный 2 11 5 4" xfId="622"/>
    <cellStyle name="Обычный 2 11 5 4 2" xfId="628"/>
    <cellStyle name="Обычный 2 11 5 4 2 2" xfId="664"/>
    <cellStyle name="Обычный 2 11 5 4 2 2 2" xfId="1331"/>
    <cellStyle name="Обычный 2 11 5 4 2 2 2 2" xfId="2589"/>
    <cellStyle name="Обычный 2 11 5 4 2 2 3" xfId="1968"/>
    <cellStyle name="Обычный 2 11 5 4 2 3" xfId="1295"/>
    <cellStyle name="Обычный 2 11 5 4 2 3 2" xfId="2553"/>
    <cellStyle name="Обычный 2 11 5 4 2 4" xfId="1932"/>
    <cellStyle name="Обычный 2 11 5 4 3" xfId="1289"/>
    <cellStyle name="Обычный 2 11 5 4 3 2" xfId="2547"/>
    <cellStyle name="Обычный 2 11 5 4 4" xfId="1926"/>
    <cellStyle name="Обычный 2 11 5 5" xfId="625"/>
    <cellStyle name="Обычный 2 11 5 5 2" xfId="1292"/>
    <cellStyle name="Обычный 2 11 5 5 2 2" xfId="2550"/>
    <cellStyle name="Обычный 2 11 5 5 3" xfId="1929"/>
    <cellStyle name="Обычный 2 11 5 6" xfId="643"/>
    <cellStyle name="Обычный 2 11 5 6 2" xfId="1310"/>
    <cellStyle name="Обычный 2 11 5 6 2 2" xfId="2568"/>
    <cellStyle name="Обычный 2 11 5 6 3" xfId="1947"/>
    <cellStyle name="Обычный 2 11 5 7" xfId="661"/>
    <cellStyle name="Обычный 2 11 5 7 2" xfId="1328"/>
    <cellStyle name="Обычный 2 11 5 7 2 2" xfId="2586"/>
    <cellStyle name="Обычный 2 11 5 7 3" xfId="1965"/>
    <cellStyle name="Обычный 2 11 5 8" xfId="678"/>
    <cellStyle name="Обычный 2 11 5 8 2" xfId="1345"/>
    <cellStyle name="Обычный 2 11 5 8 2 2" xfId="2603"/>
    <cellStyle name="Обычный 2 11 5 8 3" xfId="1982"/>
    <cellStyle name="Обычный 2 11 5 9" xfId="1008"/>
    <cellStyle name="Обычный 2 11 5 9 2" xfId="2266"/>
    <cellStyle name="Обычный 2 11 6" xfId="472"/>
    <cellStyle name="Обычный 2 11 6 2" xfId="1139"/>
    <cellStyle name="Обычный 2 11 6 2 2" xfId="2397"/>
    <cellStyle name="Обычный 2 11 6 3" xfId="1776"/>
    <cellStyle name="Обычный 2 11 7" xfId="614"/>
    <cellStyle name="Обычный 2 11 7 2" xfId="1281"/>
    <cellStyle name="Обычный 2 11 7 2 2" xfId="2539"/>
    <cellStyle name="Обычный 2 11 7 3" xfId="1918"/>
    <cellStyle name="Обычный 2 11 8" xfId="784"/>
    <cellStyle name="Обычный 2 11 8 2" xfId="2042"/>
    <cellStyle name="Обычный 2 11 9" xfId="1421"/>
    <cellStyle name="Обычный 2 12" xfId="137"/>
    <cellStyle name="Обычный 2 12 2" xfId="173"/>
    <cellStyle name="Обычный 2 12 2 2" xfId="228"/>
    <cellStyle name="Обычный 2 12 2 2 2" xfId="479"/>
    <cellStyle name="Обычный 2 12 2 2 2 2" xfId="1146"/>
    <cellStyle name="Обычный 2 12 2 2 2 2 2" xfId="2404"/>
    <cellStyle name="Обычный 2 12 2 2 2 3" xfId="1783"/>
    <cellStyle name="Обычный 2 12 2 2 3" xfId="895"/>
    <cellStyle name="Обычный 2 12 2 2 3 2" xfId="2153"/>
    <cellStyle name="Обычный 2 12 2 2 4" xfId="1532"/>
    <cellStyle name="Обычный 2 12 2 3" xfId="478"/>
    <cellStyle name="Обычный 2 12 2 3 2" xfId="1145"/>
    <cellStyle name="Обычный 2 12 2 3 2 2" xfId="2403"/>
    <cellStyle name="Обычный 2 12 2 3 3" xfId="1782"/>
    <cellStyle name="Обычный 2 12 2 4" xfId="840"/>
    <cellStyle name="Обычный 2 12 2 4 2" xfId="2098"/>
    <cellStyle name="Обычный 2 12 2 5" xfId="1477"/>
    <cellStyle name="Обычный 2 12 3" xfId="227"/>
    <cellStyle name="Обычный 2 12 3 2" xfId="480"/>
    <cellStyle name="Обычный 2 12 3 2 2" xfId="1147"/>
    <cellStyle name="Обычный 2 12 3 2 2 2" xfId="2405"/>
    <cellStyle name="Обычный 2 12 3 2 3" xfId="1784"/>
    <cellStyle name="Обычный 2 12 3 3" xfId="894"/>
    <cellStyle name="Обычный 2 12 3 3 2" xfId="2152"/>
    <cellStyle name="Обычный 2 12 3 4" xfId="1531"/>
    <cellStyle name="Обычный 2 12 4" xfId="477"/>
    <cellStyle name="Обычный 2 12 4 2" xfId="1144"/>
    <cellStyle name="Обычный 2 12 4 2 2" xfId="2402"/>
    <cellStyle name="Обычный 2 12 4 3" xfId="1781"/>
    <cellStyle name="Обычный 2 12 5" xfId="804"/>
    <cellStyle name="Обычный 2 12 5 2" xfId="2062"/>
    <cellStyle name="Обычный 2 12 6" xfId="1441"/>
    <cellStyle name="Обычный 2 2" xfId="16"/>
    <cellStyle name="Обычный 2 2 2" xfId="229"/>
    <cellStyle name="Обычный 2 2 2 2" xfId="482"/>
    <cellStyle name="Обычный 2 2 2 2 2" xfId="1149"/>
    <cellStyle name="Обычный 2 2 2 2 2 2" xfId="2407"/>
    <cellStyle name="Обычный 2 2 2 2 3" xfId="1786"/>
    <cellStyle name="Обычный 2 2 2 3" xfId="896"/>
    <cellStyle name="Обычный 2 2 2 3 2" xfId="2154"/>
    <cellStyle name="Обычный 2 2 2 4" xfId="1533"/>
    <cellStyle name="Обычный 2 2 3" xfId="298"/>
    <cellStyle name="Обычный 2 2 3 2" xfId="483"/>
    <cellStyle name="Обычный 2 2 3 2 2" xfId="1150"/>
    <cellStyle name="Обычный 2 2 3 2 2 2" xfId="2408"/>
    <cellStyle name="Обычный 2 2 3 2 3" xfId="1787"/>
    <cellStyle name="Обычный 2 2 3 3" xfId="965"/>
    <cellStyle name="Обычный 2 2 3 3 2" xfId="2223"/>
    <cellStyle name="Обычный 2 2 3 4" xfId="1602"/>
    <cellStyle name="Обычный 2 2 4" xfId="481"/>
    <cellStyle name="Обычный 2 2 4 2" xfId="1148"/>
    <cellStyle name="Обычный 2 2 4 2 2" xfId="2406"/>
    <cellStyle name="Обычный 2 2 4 3" xfId="1785"/>
    <cellStyle name="Обычный 2 2 5" xfId="41"/>
    <cellStyle name="Обычный 2 2 5 2" xfId="751"/>
    <cellStyle name="Обычный 2 2 5 2 2" xfId="2009"/>
    <cellStyle name="Обычный 2 2 5 3" xfId="1388"/>
    <cellStyle name="Обычный 2 3" xfId="44"/>
    <cellStyle name="Обычный 2 3 2" xfId="230"/>
    <cellStyle name="Обычный 2 3 2 2" xfId="485"/>
    <cellStyle name="Обычный 2 3 2 2 2" xfId="1152"/>
    <cellStyle name="Обычный 2 3 2 2 2 2" xfId="2410"/>
    <cellStyle name="Обычный 2 3 2 2 3" xfId="1789"/>
    <cellStyle name="Обычный 2 3 2 3" xfId="897"/>
    <cellStyle name="Обычный 2 3 2 3 2" xfId="2155"/>
    <cellStyle name="Обычный 2 3 2 4" xfId="1534"/>
    <cellStyle name="Обычный 2 3 3" xfId="484"/>
    <cellStyle name="Обычный 2 3 3 2" xfId="1151"/>
    <cellStyle name="Обычный 2 3 3 2 2" xfId="2409"/>
    <cellStyle name="Обычный 2 3 3 3" xfId="1788"/>
    <cellStyle name="Обычный 2 3 4" xfId="754"/>
    <cellStyle name="Обычный 2 3 4 2" xfId="2012"/>
    <cellStyle name="Обычный 2 3 5" xfId="1391"/>
    <cellStyle name="Обычный 2 4" xfId="47"/>
    <cellStyle name="Обычный 2 4 2" xfId="131"/>
    <cellStyle name="Обычный 2 4 2 2" xfId="152"/>
    <cellStyle name="Обычный 2 4 2 2 2" xfId="233"/>
    <cellStyle name="Обычный 2 4 2 2 2 2" xfId="489"/>
    <cellStyle name="Обычный 2 4 2 2 2 2 2" xfId="1156"/>
    <cellStyle name="Обычный 2 4 2 2 2 2 2 2" xfId="2414"/>
    <cellStyle name="Обычный 2 4 2 2 2 2 3" xfId="1793"/>
    <cellStyle name="Обычный 2 4 2 2 2 3" xfId="900"/>
    <cellStyle name="Обычный 2 4 2 2 2 3 2" xfId="2158"/>
    <cellStyle name="Обычный 2 4 2 2 2 4" xfId="1537"/>
    <cellStyle name="Обычный 2 4 2 2 3" xfId="488"/>
    <cellStyle name="Обычный 2 4 2 2 3 2" xfId="1155"/>
    <cellStyle name="Обычный 2 4 2 2 3 2 2" xfId="2413"/>
    <cellStyle name="Обычный 2 4 2 2 3 3" xfId="1792"/>
    <cellStyle name="Обычный 2 4 2 2 4" xfId="819"/>
    <cellStyle name="Обычный 2 4 2 2 4 2" xfId="2077"/>
    <cellStyle name="Обычный 2 4 2 2 5" xfId="1456"/>
    <cellStyle name="Обычный 2 4 2 3" xfId="232"/>
    <cellStyle name="Обычный 2 4 2 3 2" xfId="490"/>
    <cellStyle name="Обычный 2 4 2 3 2 2" xfId="1157"/>
    <cellStyle name="Обычный 2 4 2 3 2 2 2" xfId="2415"/>
    <cellStyle name="Обычный 2 4 2 3 2 3" xfId="1794"/>
    <cellStyle name="Обычный 2 4 2 3 3" xfId="899"/>
    <cellStyle name="Обычный 2 4 2 3 3 2" xfId="2157"/>
    <cellStyle name="Обычный 2 4 2 3 4" xfId="1536"/>
    <cellStyle name="Обычный 2 4 2 4" xfId="487"/>
    <cellStyle name="Обычный 2 4 2 4 2" xfId="1154"/>
    <cellStyle name="Обычный 2 4 2 4 2 2" xfId="2412"/>
    <cellStyle name="Обычный 2 4 2 4 3" xfId="1791"/>
    <cellStyle name="Обычный 2 4 2 5" xfId="798"/>
    <cellStyle name="Обычный 2 4 2 5 2" xfId="2056"/>
    <cellStyle name="Обычный 2 4 2 6" xfId="1435"/>
    <cellStyle name="Обычный 2 4 3" xfId="231"/>
    <cellStyle name="Обычный 2 4 3 2" xfId="491"/>
    <cellStyle name="Обычный 2 4 3 2 2" xfId="1158"/>
    <cellStyle name="Обычный 2 4 3 2 2 2" xfId="2416"/>
    <cellStyle name="Обычный 2 4 3 2 3" xfId="1795"/>
    <cellStyle name="Обычный 2 4 3 3" xfId="898"/>
    <cellStyle name="Обычный 2 4 3 3 2" xfId="2156"/>
    <cellStyle name="Обычный 2 4 3 4" xfId="1535"/>
    <cellStyle name="Обычный 2 4 4" xfId="486"/>
    <cellStyle name="Обычный 2 4 4 2" xfId="1153"/>
    <cellStyle name="Обычный 2 4 4 2 2" xfId="2411"/>
    <cellStyle name="Обычный 2 4 4 3" xfId="1790"/>
    <cellStyle name="Обычный 2 4 5" xfId="757"/>
    <cellStyle name="Обычный 2 4 5 2" xfId="2015"/>
    <cellStyle name="Обычный 2 4 6" xfId="1394"/>
    <cellStyle name="Обычный 2 5" xfId="49"/>
    <cellStyle name="Обычный 2 5 2" xfId="103"/>
    <cellStyle name="Обычный 2 5 2 2" xfId="107"/>
    <cellStyle name="Обычный 2 5 2 2 2" xfId="119"/>
    <cellStyle name="Обычный 2 5 2 2 2 2" xfId="140"/>
    <cellStyle name="Обычный 2 5 2 2 2 2 2" xfId="169"/>
    <cellStyle name="Обычный 2 5 2 2 2 2 2 2" xfId="238"/>
    <cellStyle name="Обычный 2 5 2 2 2 2 2 2 2" xfId="498"/>
    <cellStyle name="Обычный 2 5 2 2 2 2 2 2 2 2" xfId="1165"/>
    <cellStyle name="Обычный 2 5 2 2 2 2 2 2 2 2 2" xfId="2423"/>
    <cellStyle name="Обычный 2 5 2 2 2 2 2 2 2 3" xfId="1802"/>
    <cellStyle name="Обычный 2 5 2 2 2 2 2 2 3" xfId="905"/>
    <cellStyle name="Обычный 2 5 2 2 2 2 2 2 3 2" xfId="2163"/>
    <cellStyle name="Обычный 2 5 2 2 2 2 2 2 4" xfId="1542"/>
    <cellStyle name="Обычный 2 5 2 2 2 2 2 3" xfId="320"/>
    <cellStyle name="Обычный 2 5 2 2 2 2 2 3 2" xfId="499"/>
    <cellStyle name="Обычный 2 5 2 2 2 2 2 3 2 2" xfId="1166"/>
    <cellStyle name="Обычный 2 5 2 2 2 2 2 3 2 2 2" xfId="2424"/>
    <cellStyle name="Обычный 2 5 2 2 2 2 2 3 2 3" xfId="1803"/>
    <cellStyle name="Обычный 2 5 2 2 2 2 2 3 3" xfId="987"/>
    <cellStyle name="Обычный 2 5 2 2 2 2 2 3 3 2" xfId="2245"/>
    <cellStyle name="Обычный 2 5 2 2 2 2 2 3 4" xfId="1624"/>
    <cellStyle name="Обычный 2 5 2 2 2 2 2 4" xfId="497"/>
    <cellStyle name="Обычный 2 5 2 2 2 2 2 4 2" xfId="1164"/>
    <cellStyle name="Обычный 2 5 2 2 2 2 2 4 2 2" xfId="2422"/>
    <cellStyle name="Обычный 2 5 2 2 2 2 2 4 3" xfId="1801"/>
    <cellStyle name="Обычный 2 5 2 2 2 2 2 5" xfId="836"/>
    <cellStyle name="Обычный 2 5 2 2 2 2 2 5 2" xfId="2094"/>
    <cellStyle name="Обычный 2 5 2 2 2 2 2 6" xfId="1473"/>
    <cellStyle name="Обычный 2 5 2 2 2 2 3" xfId="177"/>
    <cellStyle name="Обычный 2 5 2 2 2 2 3 2" xfId="500"/>
    <cellStyle name="Обычный 2 5 2 2 2 2 3 2 2" xfId="1167"/>
    <cellStyle name="Обычный 2 5 2 2 2 2 3 2 2 2" xfId="2425"/>
    <cellStyle name="Обычный 2 5 2 2 2 2 3 2 3" xfId="1804"/>
    <cellStyle name="Обычный 2 5 2 2 2 2 3 3" xfId="844"/>
    <cellStyle name="Обычный 2 5 2 2 2 2 3 3 2" xfId="2102"/>
    <cellStyle name="Обычный 2 5 2 2 2 2 3 4" xfId="1481"/>
    <cellStyle name="Обычный 2 5 2 2 2 2 4" xfId="285"/>
    <cellStyle name="Обычный 2 5 2 2 2 2 4 2" xfId="294"/>
    <cellStyle name="Обычный 2 5 2 2 2 2 4 2 2" xfId="502"/>
    <cellStyle name="Обычный 2 5 2 2 2 2 4 2 2 2" xfId="1169"/>
    <cellStyle name="Обычный 2 5 2 2 2 2 4 2 2 2 2" xfId="2427"/>
    <cellStyle name="Обычный 2 5 2 2 2 2 4 2 2 3" xfId="1806"/>
    <cellStyle name="Обычный 2 5 2 2 2 2 4 2 3" xfId="961"/>
    <cellStyle name="Обычный 2 5 2 2 2 2 4 2 3 2" xfId="2219"/>
    <cellStyle name="Обычный 2 5 2 2 2 2 4 2 4" xfId="1598"/>
    <cellStyle name="Обычный 2 5 2 2 2 2 4 3" xfId="501"/>
    <cellStyle name="Обычный 2 5 2 2 2 2 4 3 2" xfId="1168"/>
    <cellStyle name="Обычный 2 5 2 2 2 2 4 3 2 2" xfId="2426"/>
    <cellStyle name="Обычный 2 5 2 2 2 2 4 3 3" xfId="1805"/>
    <cellStyle name="Обычный 2 5 2 2 2 2 4 4" xfId="952"/>
    <cellStyle name="Обычный 2 5 2 2 2 2 4 4 2" xfId="2210"/>
    <cellStyle name="Обычный 2 5 2 2 2 2 4 5" xfId="1589"/>
    <cellStyle name="Обычный 2 5 2 2 2 2 5" xfId="308"/>
    <cellStyle name="Обычный 2 5 2 2 2 2 5 2" xfId="503"/>
    <cellStyle name="Обычный 2 5 2 2 2 2 5 2 2" xfId="1170"/>
    <cellStyle name="Обычный 2 5 2 2 2 2 5 2 2 2" xfId="2428"/>
    <cellStyle name="Обычный 2 5 2 2 2 2 5 2 3" xfId="1807"/>
    <cellStyle name="Обычный 2 5 2 2 2 2 5 3" xfId="631"/>
    <cellStyle name="Обычный 2 5 2 2 2 2 5 3 2" xfId="681"/>
    <cellStyle name="Обычный 2 5 2 2 2 2 5 3 2 2" xfId="1348"/>
    <cellStyle name="Обычный 2 5 2 2 2 2 5 3 2 2 2" xfId="2606"/>
    <cellStyle name="Обычный 2 5 2 2 2 2 5 3 2 3" xfId="1985"/>
    <cellStyle name="Обычный 2 5 2 2 2 2 5 3 3" xfId="1298"/>
    <cellStyle name="Обычный 2 5 2 2 2 2 5 3 3 2" xfId="2556"/>
    <cellStyle name="Обычный 2 5 2 2 2 2 5 3 4" xfId="1935"/>
    <cellStyle name="Обычный 2 5 2 2 2 2 5 4" xfId="975"/>
    <cellStyle name="Обычный 2 5 2 2 2 2 5 4 2" xfId="2233"/>
    <cellStyle name="Обычный 2 5 2 2 2 2 5 5" xfId="1612"/>
    <cellStyle name="Обычный 2 5 2 2 2 2 6" xfId="496"/>
    <cellStyle name="Обычный 2 5 2 2 2 2 6 2" xfId="1163"/>
    <cellStyle name="Обычный 2 5 2 2 2 2 6 2 2" xfId="2421"/>
    <cellStyle name="Обычный 2 5 2 2 2 2 6 3" xfId="1800"/>
    <cellStyle name="Обычный 2 5 2 2 2 2 7" xfId="807"/>
    <cellStyle name="Обычный 2 5 2 2 2 2 7 2" xfId="2065"/>
    <cellStyle name="Обычный 2 5 2 2 2 2 8" xfId="1444"/>
    <cellStyle name="Обычный 2 5 2 2 2 3" xfId="237"/>
    <cellStyle name="Обычный 2 5 2 2 2 3 2" xfId="504"/>
    <cellStyle name="Обычный 2 5 2 2 2 3 2 2" xfId="1171"/>
    <cellStyle name="Обычный 2 5 2 2 2 3 2 2 2" xfId="2429"/>
    <cellStyle name="Обычный 2 5 2 2 2 3 2 3" xfId="1808"/>
    <cellStyle name="Обычный 2 5 2 2 2 3 3" xfId="904"/>
    <cellStyle name="Обычный 2 5 2 2 2 3 3 2" xfId="2162"/>
    <cellStyle name="Обычный 2 5 2 2 2 3 4" xfId="1541"/>
    <cellStyle name="Обычный 2 5 2 2 2 4" xfId="495"/>
    <cellStyle name="Обычный 2 5 2 2 2 4 2" xfId="1162"/>
    <cellStyle name="Обычный 2 5 2 2 2 4 2 2" xfId="2420"/>
    <cellStyle name="Обычный 2 5 2 2 2 4 3" xfId="1799"/>
    <cellStyle name="Обычный 2 5 2 2 2 5" xfId="786"/>
    <cellStyle name="Обычный 2 5 2 2 2 5 2" xfId="2044"/>
    <cellStyle name="Обычный 2 5 2 2 2 6" xfId="1423"/>
    <cellStyle name="Обычный 2 5 2 2 3" xfId="236"/>
    <cellStyle name="Обычный 2 5 2 2 3 2" xfId="505"/>
    <cellStyle name="Обычный 2 5 2 2 3 2 2" xfId="1172"/>
    <cellStyle name="Обычный 2 5 2 2 3 2 2 2" xfId="2430"/>
    <cellStyle name="Обычный 2 5 2 2 3 2 3" xfId="1809"/>
    <cellStyle name="Обычный 2 5 2 2 3 3" xfId="903"/>
    <cellStyle name="Обычный 2 5 2 2 3 3 2" xfId="2161"/>
    <cellStyle name="Обычный 2 5 2 2 3 4" xfId="1540"/>
    <cellStyle name="Обычный 2 5 2 2 4" xfId="494"/>
    <cellStyle name="Обычный 2 5 2 2 4 2" xfId="1161"/>
    <cellStyle name="Обычный 2 5 2 2 4 2 2" xfId="2419"/>
    <cellStyle name="Обычный 2 5 2 2 4 3" xfId="1798"/>
    <cellStyle name="Обычный 2 5 2 2 5" xfId="774"/>
    <cellStyle name="Обычный 2 5 2 2 5 2" xfId="2032"/>
    <cellStyle name="Обычный 2 5 2 2 6" xfId="1411"/>
    <cellStyle name="Обычный 2 5 2 3" xfId="122"/>
    <cellStyle name="Обычный 2 5 2 3 2" xfId="126"/>
    <cellStyle name="Обычный 2 5 2 3 2 2" xfId="240"/>
    <cellStyle name="Обычный 2 5 2 3 2 2 2" xfId="508"/>
    <cellStyle name="Обычный 2 5 2 3 2 2 2 2" xfId="1175"/>
    <cellStyle name="Обычный 2 5 2 3 2 2 2 2 2" xfId="2433"/>
    <cellStyle name="Обычный 2 5 2 3 2 2 2 3" xfId="1812"/>
    <cellStyle name="Обычный 2 5 2 3 2 2 3" xfId="907"/>
    <cellStyle name="Обычный 2 5 2 3 2 2 3 2" xfId="2165"/>
    <cellStyle name="Обычный 2 5 2 3 2 2 4" xfId="1544"/>
    <cellStyle name="Обычный 2 5 2 3 2 3" xfId="507"/>
    <cellStyle name="Обычный 2 5 2 3 2 3 2" xfId="1174"/>
    <cellStyle name="Обычный 2 5 2 3 2 3 2 2" xfId="2432"/>
    <cellStyle name="Обычный 2 5 2 3 2 3 3" xfId="1811"/>
    <cellStyle name="Обычный 2 5 2 3 2 4" xfId="793"/>
    <cellStyle name="Обычный 2 5 2 3 2 4 2" xfId="2051"/>
    <cellStyle name="Обычный 2 5 2 3 2 5" xfId="1430"/>
    <cellStyle name="Обычный 2 5 2 3 3" xfId="143"/>
    <cellStyle name="Обычный 2 5 2 3 3 2" xfId="166"/>
    <cellStyle name="Обычный 2 5 2 3 3 2 2" xfId="242"/>
    <cellStyle name="Обычный 2 5 2 3 3 2 2 2" xfId="511"/>
    <cellStyle name="Обычный 2 5 2 3 3 2 2 2 2" xfId="1178"/>
    <cellStyle name="Обычный 2 5 2 3 3 2 2 2 2 2" xfId="2436"/>
    <cellStyle name="Обычный 2 5 2 3 3 2 2 2 3" xfId="1815"/>
    <cellStyle name="Обычный 2 5 2 3 3 2 2 3" xfId="909"/>
    <cellStyle name="Обычный 2 5 2 3 3 2 2 3 2" xfId="2167"/>
    <cellStyle name="Обычный 2 5 2 3 3 2 2 4" xfId="1546"/>
    <cellStyle name="Обычный 2 5 2 3 3 2 3" xfId="317"/>
    <cellStyle name="Обычный 2 5 2 3 3 2 3 2" xfId="355"/>
    <cellStyle name="Обычный 2 5 2 3 3 2 3 2 2" xfId="1022"/>
    <cellStyle name="Обычный 2 5 2 3 3 2 3 2 2 2" xfId="2280"/>
    <cellStyle name="Обычный 2 5 2 3 3 2 3 2 3" xfId="1659"/>
    <cellStyle name="Обычный 2 5 2 3 3 2 3 3" xfId="984"/>
    <cellStyle name="Обычный 2 5 2 3 3 2 3 3 2" xfId="2242"/>
    <cellStyle name="Обычный 2 5 2 3 3 2 3 4" xfId="1621"/>
    <cellStyle name="Обычный 2 5 2 3 3 2 4" xfId="326"/>
    <cellStyle name="Обычный 2 5 2 3 3 2 4 2" xfId="637"/>
    <cellStyle name="Обычный 2 5 2 3 3 2 4 2 2" xfId="1304"/>
    <cellStyle name="Обычный 2 5 2 3 3 2 4 2 2 2" xfId="2562"/>
    <cellStyle name="Обычный 2 5 2 3 3 2 4 2 3" xfId="1941"/>
    <cellStyle name="Обычный 2 5 2 3 3 2 4 3" xfId="673"/>
    <cellStyle name="Обычный 2 5 2 3 3 2 4 3 2" xfId="1340"/>
    <cellStyle name="Обычный 2 5 2 3 3 2 4 3 2 2" xfId="2598"/>
    <cellStyle name="Обычный 2 5 2 3 3 2 4 3 3" xfId="1977"/>
    <cellStyle name="Обычный 2 5 2 3 3 2 4 4" xfId="993"/>
    <cellStyle name="Обычный 2 5 2 3 3 2 4 4 2" xfId="2251"/>
    <cellStyle name="Обычный 2 5 2 3 3 2 4 5" xfId="1630"/>
    <cellStyle name="Обычный 2 5 2 3 3 2 5" xfId="510"/>
    <cellStyle name="Обычный 2 5 2 3 3 2 5 2" xfId="1177"/>
    <cellStyle name="Обычный 2 5 2 3 3 2 5 2 2" xfId="2435"/>
    <cellStyle name="Обычный 2 5 2 3 3 2 5 3" xfId="1814"/>
    <cellStyle name="Обычный 2 5 2 3 3 2 6" xfId="833"/>
    <cellStyle name="Обычный 2 5 2 3 3 2 6 2" xfId="2091"/>
    <cellStyle name="Обычный 2 5 2 3 3 2 7" xfId="1470"/>
    <cellStyle name="Обычный 2 5 2 3 3 3" xfId="241"/>
    <cellStyle name="Обычный 2 5 2 3 3 3 2" xfId="512"/>
    <cellStyle name="Обычный 2 5 2 3 3 3 2 2" xfId="1179"/>
    <cellStyle name="Обычный 2 5 2 3 3 3 2 2 2" xfId="2437"/>
    <cellStyle name="Обычный 2 5 2 3 3 3 2 3" xfId="1816"/>
    <cellStyle name="Обычный 2 5 2 3 3 3 3" xfId="908"/>
    <cellStyle name="Обычный 2 5 2 3 3 3 3 2" xfId="2166"/>
    <cellStyle name="Обычный 2 5 2 3 3 3 4" xfId="1545"/>
    <cellStyle name="Обычный 2 5 2 3 3 4" xfId="336"/>
    <cellStyle name="Обычный 2 5 2 3 3 4 2" xfId="656"/>
    <cellStyle name="Обычный 2 5 2 3 3 4 2 2" xfId="1323"/>
    <cellStyle name="Обычный 2 5 2 3 3 4 2 2 2" xfId="2581"/>
    <cellStyle name="Обычный 2 5 2 3 3 4 2 3" xfId="1960"/>
    <cellStyle name="Обычный 2 5 2 3 3 4 3" xfId="1003"/>
    <cellStyle name="Обычный 2 5 2 3 3 4 3 2" xfId="2261"/>
    <cellStyle name="Обычный 2 5 2 3 3 4 4" xfId="1640"/>
    <cellStyle name="Обычный 2 5 2 3 3 5" xfId="509"/>
    <cellStyle name="Обычный 2 5 2 3 3 5 2" xfId="1176"/>
    <cellStyle name="Обычный 2 5 2 3 3 5 2 2" xfId="2434"/>
    <cellStyle name="Обычный 2 5 2 3 3 5 3" xfId="1813"/>
    <cellStyle name="Обычный 2 5 2 3 3 6" xfId="810"/>
    <cellStyle name="Обычный 2 5 2 3 3 6 2" xfId="2068"/>
    <cellStyle name="Обычный 2 5 2 3 3 7" xfId="1447"/>
    <cellStyle name="Обычный 2 5 2 3 4" xfId="239"/>
    <cellStyle name="Обычный 2 5 2 3 4 2" xfId="513"/>
    <cellStyle name="Обычный 2 5 2 3 4 2 2" xfId="1180"/>
    <cellStyle name="Обычный 2 5 2 3 4 2 2 2" xfId="2438"/>
    <cellStyle name="Обычный 2 5 2 3 4 2 3" xfId="1817"/>
    <cellStyle name="Обычный 2 5 2 3 4 3" xfId="906"/>
    <cellStyle name="Обычный 2 5 2 3 4 3 2" xfId="2164"/>
    <cellStyle name="Обычный 2 5 2 3 4 4" xfId="1543"/>
    <cellStyle name="Обычный 2 5 2 3 5" xfId="506"/>
    <cellStyle name="Обычный 2 5 2 3 5 2" xfId="1173"/>
    <cellStyle name="Обычный 2 5 2 3 5 2 2" xfId="2431"/>
    <cellStyle name="Обычный 2 5 2 3 5 3" xfId="1810"/>
    <cellStyle name="Обычный 2 5 2 3 6" xfId="789"/>
    <cellStyle name="Обычный 2 5 2 3 6 2" xfId="2047"/>
    <cellStyle name="Обычный 2 5 2 3 7" xfId="1426"/>
    <cellStyle name="Обычный 2 5 2 4" xfId="235"/>
    <cellStyle name="Обычный 2 5 2 4 2" xfId="514"/>
    <cellStyle name="Обычный 2 5 2 4 2 2" xfId="1181"/>
    <cellStyle name="Обычный 2 5 2 4 2 2 2" xfId="2439"/>
    <cellStyle name="Обычный 2 5 2 4 2 3" xfId="1818"/>
    <cellStyle name="Обычный 2 5 2 4 3" xfId="902"/>
    <cellStyle name="Обычный 2 5 2 4 3 2" xfId="2160"/>
    <cellStyle name="Обычный 2 5 2 4 4" xfId="1539"/>
    <cellStyle name="Обычный 2 5 2 5" xfId="292"/>
    <cellStyle name="Обычный 2 5 2 5 2" xfId="515"/>
    <cellStyle name="Обычный 2 5 2 5 2 2" xfId="1182"/>
    <cellStyle name="Обычный 2 5 2 5 2 2 2" xfId="2440"/>
    <cellStyle name="Обычный 2 5 2 5 2 3" xfId="1819"/>
    <cellStyle name="Обычный 2 5 2 5 3" xfId="665"/>
    <cellStyle name="Обычный 2 5 2 5 3 2" xfId="1332"/>
    <cellStyle name="Обычный 2 5 2 5 3 2 2" xfId="2590"/>
    <cellStyle name="Обычный 2 5 2 5 3 3" xfId="1969"/>
    <cellStyle name="Обычный 2 5 2 5 4" xfId="959"/>
    <cellStyle name="Обычный 2 5 2 5 4 2" xfId="2217"/>
    <cellStyle name="Обычный 2 5 2 5 5" xfId="1596"/>
    <cellStyle name="Обычный 2 5 2 6" xfId="493"/>
    <cellStyle name="Обычный 2 5 2 6 2" xfId="1160"/>
    <cellStyle name="Обычный 2 5 2 6 2 2" xfId="2418"/>
    <cellStyle name="Обычный 2 5 2 6 3" xfId="1797"/>
    <cellStyle name="Обычный 2 5 2 7" xfId="770"/>
    <cellStyle name="Обычный 2 5 2 7 2" xfId="2028"/>
    <cellStyle name="Обычный 2 5 2 8" xfId="1407"/>
    <cellStyle name="Обычный 2 5 3" xfId="234"/>
    <cellStyle name="Обычный 2 5 3 2" xfId="516"/>
    <cellStyle name="Обычный 2 5 3 2 2" xfId="1183"/>
    <cellStyle name="Обычный 2 5 3 2 2 2" xfId="2441"/>
    <cellStyle name="Обычный 2 5 3 2 3" xfId="1820"/>
    <cellStyle name="Обычный 2 5 3 3" xfId="901"/>
    <cellStyle name="Обычный 2 5 3 3 2" xfId="2159"/>
    <cellStyle name="Обычный 2 5 3 4" xfId="1538"/>
    <cellStyle name="Обычный 2 5 4" xfId="492"/>
    <cellStyle name="Обычный 2 5 4 2" xfId="1159"/>
    <cellStyle name="Обычный 2 5 4 2 2" xfId="2417"/>
    <cellStyle name="Обычный 2 5 4 3" xfId="1796"/>
    <cellStyle name="Обычный 2 5 5" xfId="759"/>
    <cellStyle name="Обычный 2 5 5 2" xfId="2017"/>
    <cellStyle name="Обычный 2 5 6" xfId="1396"/>
    <cellStyle name="Обычный 2 6" xfId="51"/>
    <cellStyle name="Обычный 2 6 2" xfId="129"/>
    <cellStyle name="Обычный 2 6 2 2" xfId="154"/>
    <cellStyle name="Обычный 2 6 2 2 2" xfId="157"/>
    <cellStyle name="Обычный 2 6 2 2 2 2" xfId="246"/>
    <cellStyle name="Обычный 2 6 2 2 2 2 2" xfId="521"/>
    <cellStyle name="Обычный 2 6 2 2 2 2 2 2" xfId="1188"/>
    <cellStyle name="Обычный 2 6 2 2 2 2 2 2 2" xfId="2446"/>
    <cellStyle name="Обычный 2 6 2 2 2 2 2 3" xfId="1825"/>
    <cellStyle name="Обычный 2 6 2 2 2 2 3" xfId="913"/>
    <cellStyle name="Обычный 2 6 2 2 2 2 3 2" xfId="2171"/>
    <cellStyle name="Обычный 2 6 2 2 2 2 4" xfId="1550"/>
    <cellStyle name="Обычный 2 6 2 2 2 3" xfId="289"/>
    <cellStyle name="Обычный 2 6 2 2 2 3 2" xfId="344"/>
    <cellStyle name="Обычный 2 6 2 2 2 3 2 2" xfId="1011"/>
    <cellStyle name="Обычный 2 6 2 2 2 3 2 2 2" xfId="2269"/>
    <cellStyle name="Обычный 2 6 2 2 2 3 2 3" xfId="1648"/>
    <cellStyle name="Обычный 2 6 2 2 2 3 3" xfId="522"/>
    <cellStyle name="Обычный 2 6 2 2 2 3 3 2" xfId="1189"/>
    <cellStyle name="Обычный 2 6 2 2 2 3 3 2 2" xfId="2447"/>
    <cellStyle name="Обычный 2 6 2 2 2 3 3 3" xfId="1826"/>
    <cellStyle name="Обычный 2 6 2 2 2 3 4" xfId="611"/>
    <cellStyle name="Обычный 2 6 2 2 2 3 4 2" xfId="1278"/>
    <cellStyle name="Обычный 2 6 2 2 2 3 4 2 2" xfId="2536"/>
    <cellStyle name="Обычный 2 6 2 2 2 3 4 3" xfId="1915"/>
    <cellStyle name="Обычный 2 6 2 2 2 3 5" xfId="956"/>
    <cellStyle name="Обычный 2 6 2 2 2 3 5 2" xfId="2214"/>
    <cellStyle name="Обычный 2 6 2 2 2 3 6" xfId="1593"/>
    <cellStyle name="Обычный 2 6 2 2 2 4" xfId="520"/>
    <cellStyle name="Обычный 2 6 2 2 2 4 2" xfId="1187"/>
    <cellStyle name="Обычный 2 6 2 2 2 4 2 2" xfId="2445"/>
    <cellStyle name="Обычный 2 6 2 2 2 4 3" xfId="1824"/>
    <cellStyle name="Обычный 2 6 2 2 2 5" xfId="824"/>
    <cellStyle name="Обычный 2 6 2 2 2 5 2" xfId="2082"/>
    <cellStyle name="Обычный 2 6 2 2 2 6" xfId="1461"/>
    <cellStyle name="Обычный 2 6 2 2 3" xfId="245"/>
    <cellStyle name="Обычный 2 6 2 2 3 2" xfId="523"/>
    <cellStyle name="Обычный 2 6 2 2 3 2 2" xfId="1190"/>
    <cellStyle name="Обычный 2 6 2 2 3 2 2 2" xfId="2448"/>
    <cellStyle name="Обычный 2 6 2 2 3 2 3" xfId="1827"/>
    <cellStyle name="Обычный 2 6 2 2 3 3" xfId="912"/>
    <cellStyle name="Обычный 2 6 2 2 3 3 2" xfId="2170"/>
    <cellStyle name="Обычный 2 6 2 2 3 4" xfId="1549"/>
    <cellStyle name="Обычный 2 6 2 2 4" xfId="519"/>
    <cellStyle name="Обычный 2 6 2 2 4 2" xfId="1186"/>
    <cellStyle name="Обычный 2 6 2 2 4 2 2" xfId="2444"/>
    <cellStyle name="Обычный 2 6 2 2 4 3" xfId="1823"/>
    <cellStyle name="Обычный 2 6 2 2 5" xfId="821"/>
    <cellStyle name="Обычный 2 6 2 2 5 2" xfId="2079"/>
    <cellStyle name="Обычный 2 6 2 2 6" xfId="1458"/>
    <cellStyle name="Обычный 2 6 2 3" xfId="244"/>
    <cellStyle name="Обычный 2 6 2 3 2" xfId="524"/>
    <cellStyle name="Обычный 2 6 2 3 2 2" xfId="1191"/>
    <cellStyle name="Обычный 2 6 2 3 2 2 2" xfId="2449"/>
    <cellStyle name="Обычный 2 6 2 3 2 3" xfId="1828"/>
    <cellStyle name="Обычный 2 6 2 3 3" xfId="911"/>
    <cellStyle name="Обычный 2 6 2 3 3 2" xfId="2169"/>
    <cellStyle name="Обычный 2 6 2 3 4" xfId="1548"/>
    <cellStyle name="Обычный 2 6 2 4" xfId="518"/>
    <cellStyle name="Обычный 2 6 2 4 2" xfId="1185"/>
    <cellStyle name="Обычный 2 6 2 4 2 2" xfId="2443"/>
    <cellStyle name="Обычный 2 6 2 4 3" xfId="1822"/>
    <cellStyle name="Обычный 2 6 2 5" xfId="796"/>
    <cellStyle name="Обычный 2 6 2 5 2" xfId="2054"/>
    <cellStyle name="Обычный 2 6 2 6" xfId="1433"/>
    <cellStyle name="Обычный 2 6 3" xfId="135"/>
    <cellStyle name="Обычный 2 6 3 2" xfId="247"/>
    <cellStyle name="Обычный 2 6 3 2 2" xfId="526"/>
    <cellStyle name="Обычный 2 6 3 2 2 2" xfId="1193"/>
    <cellStyle name="Обычный 2 6 3 2 2 2 2" xfId="2451"/>
    <cellStyle name="Обычный 2 6 3 2 2 3" xfId="1830"/>
    <cellStyle name="Обычный 2 6 3 2 3" xfId="914"/>
    <cellStyle name="Обычный 2 6 3 2 3 2" xfId="2172"/>
    <cellStyle name="Обычный 2 6 3 2 4" xfId="1551"/>
    <cellStyle name="Обычный 2 6 3 3" xfId="332"/>
    <cellStyle name="Обычный 2 6 3 3 2" xfId="652"/>
    <cellStyle name="Обычный 2 6 3 3 2 2" xfId="1319"/>
    <cellStyle name="Обычный 2 6 3 3 2 2 2" xfId="2577"/>
    <cellStyle name="Обычный 2 6 3 3 2 3" xfId="1956"/>
    <cellStyle name="Обычный 2 6 3 3 3" xfId="999"/>
    <cellStyle name="Обычный 2 6 3 3 3 2" xfId="2257"/>
    <cellStyle name="Обычный 2 6 3 3 4" xfId="1636"/>
    <cellStyle name="Обычный 2 6 3 4" xfId="525"/>
    <cellStyle name="Обычный 2 6 3 4 2" xfId="1192"/>
    <cellStyle name="Обычный 2 6 3 4 2 2" xfId="2450"/>
    <cellStyle name="Обычный 2 6 3 4 3" xfId="1829"/>
    <cellStyle name="Обычный 2 6 3 5" xfId="802"/>
    <cellStyle name="Обычный 2 6 3 5 2" xfId="2060"/>
    <cellStyle name="Обычный 2 6 3 6" xfId="1439"/>
    <cellStyle name="Обычный 2 6 4" xfId="243"/>
    <cellStyle name="Обычный 2 6 4 2" xfId="527"/>
    <cellStyle name="Обычный 2 6 4 2 2" xfId="1194"/>
    <cellStyle name="Обычный 2 6 4 2 2 2" xfId="2452"/>
    <cellStyle name="Обычный 2 6 4 2 3" xfId="1831"/>
    <cellStyle name="Обычный 2 6 4 3" xfId="910"/>
    <cellStyle name="Обычный 2 6 4 3 2" xfId="2168"/>
    <cellStyle name="Обычный 2 6 4 4" xfId="1547"/>
    <cellStyle name="Обычный 2 6 5" xfId="517"/>
    <cellStyle name="Обычный 2 6 5 2" xfId="1184"/>
    <cellStyle name="Обычный 2 6 5 2 2" xfId="2442"/>
    <cellStyle name="Обычный 2 6 5 3" xfId="1821"/>
    <cellStyle name="Обычный 2 6 6" xfId="761"/>
    <cellStyle name="Обычный 2 6 6 2" xfId="2019"/>
    <cellStyle name="Обычный 2 6 7" xfId="1398"/>
    <cellStyle name="Обычный 2 7" xfId="53"/>
    <cellStyle name="Обычный 2 7 2" xfId="113"/>
    <cellStyle name="Обычный 2 7 2 2" xfId="133"/>
    <cellStyle name="Обычный 2 7 2 2 2" xfId="150"/>
    <cellStyle name="Обычный 2 7 2 2 2 2" xfId="251"/>
    <cellStyle name="Обычный 2 7 2 2 2 2 2" xfId="532"/>
    <cellStyle name="Обычный 2 7 2 2 2 2 2 2" xfId="1199"/>
    <cellStyle name="Обычный 2 7 2 2 2 2 2 2 2" xfId="2457"/>
    <cellStyle name="Обычный 2 7 2 2 2 2 2 3" xfId="1836"/>
    <cellStyle name="Обычный 2 7 2 2 2 2 3" xfId="918"/>
    <cellStyle name="Обычный 2 7 2 2 2 2 3 2" xfId="2176"/>
    <cellStyle name="Обычный 2 7 2 2 2 2 4" xfId="1555"/>
    <cellStyle name="Обычный 2 7 2 2 2 3" xfId="287"/>
    <cellStyle name="Обычный 2 7 2 2 2 3 2" xfId="296"/>
    <cellStyle name="Обычный 2 7 2 2 2 3 2 2" xfId="534"/>
    <cellStyle name="Обычный 2 7 2 2 2 3 2 2 2" xfId="1201"/>
    <cellStyle name="Обычный 2 7 2 2 2 3 2 2 2 2" xfId="2459"/>
    <cellStyle name="Обычный 2 7 2 2 2 3 2 2 3" xfId="1838"/>
    <cellStyle name="Обычный 2 7 2 2 2 3 2 3" xfId="963"/>
    <cellStyle name="Обычный 2 7 2 2 2 3 2 3 2" xfId="2221"/>
    <cellStyle name="Обычный 2 7 2 2 2 3 2 4" xfId="1600"/>
    <cellStyle name="Обычный 2 7 2 2 2 3 3" xfId="533"/>
    <cellStyle name="Обычный 2 7 2 2 2 3 3 2" xfId="1200"/>
    <cellStyle name="Обычный 2 7 2 2 2 3 3 2 2" xfId="2458"/>
    <cellStyle name="Обычный 2 7 2 2 2 3 3 3" xfId="1837"/>
    <cellStyle name="Обычный 2 7 2 2 2 3 4" xfId="954"/>
    <cellStyle name="Обычный 2 7 2 2 2 3 4 2" xfId="2212"/>
    <cellStyle name="Обычный 2 7 2 2 2 3 5" xfId="1591"/>
    <cellStyle name="Обычный 2 7 2 2 2 4" xfId="315"/>
    <cellStyle name="Обычный 2 7 2 2 2 4 2" xfId="535"/>
    <cellStyle name="Обычный 2 7 2 2 2 4 2 2" xfId="1202"/>
    <cellStyle name="Обычный 2 7 2 2 2 4 2 2 2" xfId="2460"/>
    <cellStyle name="Обычный 2 7 2 2 2 4 2 3" xfId="1839"/>
    <cellStyle name="Обычный 2 7 2 2 2 4 3" xfId="650"/>
    <cellStyle name="Обычный 2 7 2 2 2 4 3 2" xfId="1317"/>
    <cellStyle name="Обычный 2 7 2 2 2 4 3 2 2" xfId="2575"/>
    <cellStyle name="Обычный 2 7 2 2 2 4 3 3" xfId="1954"/>
    <cellStyle name="Обычный 2 7 2 2 2 4 4" xfId="982"/>
    <cellStyle name="Обычный 2 7 2 2 2 4 4 2" xfId="2240"/>
    <cellStyle name="Обычный 2 7 2 2 2 4 5" xfId="1619"/>
    <cellStyle name="Обычный 2 7 2 2 2 5" xfId="342"/>
    <cellStyle name="Обычный 2 7 2 2 2 5 10" xfId="1646"/>
    <cellStyle name="Обычный 2 7 2 2 2 5 2" xfId="348"/>
    <cellStyle name="Обычный 2 7 2 2 2 5 2 2" xfId="1015"/>
    <cellStyle name="Обычный 2 7 2 2 2 5 2 2 2" xfId="2273"/>
    <cellStyle name="Обычный 2 7 2 2 2 5 2 3" xfId="1652"/>
    <cellStyle name="Обычный 2 7 2 2 2 5 3" xfId="620"/>
    <cellStyle name="Обычный 2 7 2 2 2 5 3 2" xfId="1287"/>
    <cellStyle name="Обычный 2 7 2 2 2 5 3 2 2" xfId="2545"/>
    <cellStyle name="Обычный 2 7 2 2 2 5 3 3" xfId="1924"/>
    <cellStyle name="Обычный 2 7 2 2 2 5 4" xfId="623"/>
    <cellStyle name="Обычный 2 7 2 2 2 5 4 2" xfId="629"/>
    <cellStyle name="Обычный 2 7 2 2 2 5 4 2 2" xfId="1296"/>
    <cellStyle name="Обычный 2 7 2 2 2 5 4 2 2 2" xfId="2554"/>
    <cellStyle name="Обычный 2 7 2 2 2 5 4 2 3" xfId="1933"/>
    <cellStyle name="Обычный 2 7 2 2 2 5 4 3" xfId="1290"/>
    <cellStyle name="Обычный 2 7 2 2 2 5 4 3 2" xfId="2548"/>
    <cellStyle name="Обычный 2 7 2 2 2 5 4 4" xfId="1927"/>
    <cellStyle name="Обычный 2 7 2 2 2 5 5" xfId="626"/>
    <cellStyle name="Обычный 2 7 2 2 2 5 5 2" xfId="1293"/>
    <cellStyle name="Обычный 2 7 2 2 2 5 5 2 2" xfId="2551"/>
    <cellStyle name="Обычный 2 7 2 2 2 5 5 3" xfId="1930"/>
    <cellStyle name="Обычный 2 7 2 2 2 5 6" xfId="644"/>
    <cellStyle name="Обычный 2 7 2 2 2 5 6 2" xfId="1311"/>
    <cellStyle name="Обычный 2 7 2 2 2 5 6 2 2" xfId="2569"/>
    <cellStyle name="Обычный 2 7 2 2 2 5 6 3" xfId="1948"/>
    <cellStyle name="Обычный 2 7 2 2 2 5 7" xfId="662"/>
    <cellStyle name="Обычный 2 7 2 2 2 5 7 2" xfId="1329"/>
    <cellStyle name="Обычный 2 7 2 2 2 5 7 2 2" xfId="2587"/>
    <cellStyle name="Обычный 2 7 2 2 2 5 7 3" xfId="1966"/>
    <cellStyle name="Обычный 2 7 2 2 2 5 8" xfId="679"/>
    <cellStyle name="Обычный 2 7 2 2 2 5 8 2" xfId="1346"/>
    <cellStyle name="Обычный 2 7 2 2 2 5 8 2 2" xfId="2604"/>
    <cellStyle name="Обычный 2 7 2 2 2 5 8 3" xfId="1983"/>
    <cellStyle name="Обычный 2 7 2 2 2 5 9" xfId="1009"/>
    <cellStyle name="Обычный 2 7 2 2 2 5 9 2" xfId="2267"/>
    <cellStyle name="Обычный 2 7 2 2 2 6" xfId="531"/>
    <cellStyle name="Обычный 2 7 2 2 2 6 2" xfId="1198"/>
    <cellStyle name="Обычный 2 7 2 2 2 6 2 2" xfId="2456"/>
    <cellStyle name="Обычный 2 7 2 2 2 6 3" xfId="1835"/>
    <cellStyle name="Обычный 2 7 2 2 2 7" xfId="616"/>
    <cellStyle name="Обычный 2 7 2 2 2 7 2" xfId="1283"/>
    <cellStyle name="Обычный 2 7 2 2 2 7 2 2" xfId="2541"/>
    <cellStyle name="Обычный 2 7 2 2 2 7 3" xfId="1920"/>
    <cellStyle name="Обычный 2 7 2 2 2 8" xfId="817"/>
    <cellStyle name="Обычный 2 7 2 2 2 8 2" xfId="2075"/>
    <cellStyle name="Обычный 2 7 2 2 2 9" xfId="1454"/>
    <cellStyle name="Обычный 2 7 2 2 3" xfId="250"/>
    <cellStyle name="Обычный 2 7 2 2 3 2" xfId="536"/>
    <cellStyle name="Обычный 2 7 2 2 3 2 2" xfId="1203"/>
    <cellStyle name="Обычный 2 7 2 2 3 2 2 2" xfId="2461"/>
    <cellStyle name="Обычный 2 7 2 2 3 2 3" xfId="1840"/>
    <cellStyle name="Обычный 2 7 2 2 3 3" xfId="917"/>
    <cellStyle name="Обычный 2 7 2 2 3 3 2" xfId="2175"/>
    <cellStyle name="Обычный 2 7 2 2 3 4" xfId="1554"/>
    <cellStyle name="Обычный 2 7 2 2 4" xfId="530"/>
    <cellStyle name="Обычный 2 7 2 2 4 2" xfId="1197"/>
    <cellStyle name="Обычный 2 7 2 2 4 2 2" xfId="2455"/>
    <cellStyle name="Обычный 2 7 2 2 4 3" xfId="1834"/>
    <cellStyle name="Обычный 2 7 2 2 5" xfId="800"/>
    <cellStyle name="Обычный 2 7 2 2 5 2" xfId="2058"/>
    <cellStyle name="Обычный 2 7 2 2 6" xfId="1437"/>
    <cellStyle name="Обычный 2 7 2 3" xfId="249"/>
    <cellStyle name="Обычный 2 7 2 3 2" xfId="537"/>
    <cellStyle name="Обычный 2 7 2 3 2 2" xfId="1204"/>
    <cellStyle name="Обычный 2 7 2 3 2 2 2" xfId="2462"/>
    <cellStyle name="Обычный 2 7 2 3 2 3" xfId="1841"/>
    <cellStyle name="Обычный 2 7 2 3 3" xfId="916"/>
    <cellStyle name="Обычный 2 7 2 3 3 2" xfId="2174"/>
    <cellStyle name="Обычный 2 7 2 3 4" xfId="1553"/>
    <cellStyle name="Обычный 2 7 2 4" xfId="529"/>
    <cellStyle name="Обычный 2 7 2 4 2" xfId="1196"/>
    <cellStyle name="Обычный 2 7 2 4 2 2" xfId="2454"/>
    <cellStyle name="Обычный 2 7 2 4 3" xfId="1833"/>
    <cellStyle name="Обычный 2 7 2 5" xfId="780"/>
    <cellStyle name="Обычный 2 7 2 5 2" xfId="2038"/>
    <cellStyle name="Обычный 2 7 2 6" xfId="1417"/>
    <cellStyle name="Обычный 2 7 3" xfId="248"/>
    <cellStyle name="Обычный 2 7 3 2" xfId="538"/>
    <cellStyle name="Обычный 2 7 3 2 2" xfId="1205"/>
    <cellStyle name="Обычный 2 7 3 2 2 2" xfId="2463"/>
    <cellStyle name="Обычный 2 7 3 2 3" xfId="1842"/>
    <cellStyle name="Обычный 2 7 3 3" xfId="915"/>
    <cellStyle name="Обычный 2 7 3 3 2" xfId="2173"/>
    <cellStyle name="Обычный 2 7 3 4" xfId="1552"/>
    <cellStyle name="Обычный 2 7 4" xfId="528"/>
    <cellStyle name="Обычный 2 7 4 2" xfId="1195"/>
    <cellStyle name="Обычный 2 7 4 2 2" xfId="2453"/>
    <cellStyle name="Обычный 2 7 4 3" xfId="1832"/>
    <cellStyle name="Обычный 2 7 5" xfId="763"/>
    <cellStyle name="Обычный 2 7 5 2" xfId="2021"/>
    <cellStyle name="Обычный 2 7 6" xfId="1400"/>
    <cellStyle name="Обычный 2 8" xfId="98"/>
    <cellStyle name="Обычный 2 8 2" xfId="115"/>
    <cellStyle name="Обычный 2 8 2 2" xfId="148"/>
    <cellStyle name="Обычный 2 8 2 2 2" xfId="254"/>
    <cellStyle name="Обычный 2 8 2 2 2 2" xfId="542"/>
    <cellStyle name="Обычный 2 8 2 2 2 2 2" xfId="1209"/>
    <cellStyle name="Обычный 2 8 2 2 2 2 2 2" xfId="2467"/>
    <cellStyle name="Обычный 2 8 2 2 2 2 3" xfId="1846"/>
    <cellStyle name="Обычный 2 8 2 2 2 3" xfId="921"/>
    <cellStyle name="Обычный 2 8 2 2 2 3 2" xfId="2179"/>
    <cellStyle name="Обычный 2 8 2 2 2 4" xfId="1558"/>
    <cellStyle name="Обычный 2 8 2 2 3" xfId="541"/>
    <cellStyle name="Обычный 2 8 2 2 3 2" xfId="1208"/>
    <cellStyle name="Обычный 2 8 2 2 3 2 2" xfId="2466"/>
    <cellStyle name="Обычный 2 8 2 2 3 3" xfId="1845"/>
    <cellStyle name="Обычный 2 8 2 2 4" xfId="815"/>
    <cellStyle name="Обычный 2 8 2 2 4 2" xfId="2073"/>
    <cellStyle name="Обычный 2 8 2 2 5" xfId="1452"/>
    <cellStyle name="Обычный 2 8 2 3" xfId="253"/>
    <cellStyle name="Обычный 2 8 2 3 2" xfId="543"/>
    <cellStyle name="Обычный 2 8 2 3 2 2" xfId="1210"/>
    <cellStyle name="Обычный 2 8 2 3 2 2 2" xfId="2468"/>
    <cellStyle name="Обычный 2 8 2 3 2 3" xfId="1847"/>
    <cellStyle name="Обычный 2 8 2 3 3" xfId="920"/>
    <cellStyle name="Обычный 2 8 2 3 3 2" xfId="2178"/>
    <cellStyle name="Обычный 2 8 2 3 4" xfId="1557"/>
    <cellStyle name="Обычный 2 8 2 4" xfId="540"/>
    <cellStyle name="Обычный 2 8 2 4 2" xfId="1207"/>
    <cellStyle name="Обычный 2 8 2 4 2 2" xfId="2465"/>
    <cellStyle name="Обычный 2 8 2 4 3" xfId="1844"/>
    <cellStyle name="Обычный 2 8 2 5" xfId="782"/>
    <cellStyle name="Обычный 2 8 2 5 2" xfId="2040"/>
    <cellStyle name="Обычный 2 8 2 6" xfId="1419"/>
    <cellStyle name="Обычный 2 8 3" xfId="161"/>
    <cellStyle name="Обычный 2 8 3 2" xfId="255"/>
    <cellStyle name="Обычный 2 8 3 2 2" xfId="545"/>
    <cellStyle name="Обычный 2 8 3 2 2 2" xfId="1212"/>
    <cellStyle name="Обычный 2 8 3 2 2 2 2" xfId="2470"/>
    <cellStyle name="Обычный 2 8 3 2 2 3" xfId="1849"/>
    <cellStyle name="Обычный 2 8 3 2 3" xfId="922"/>
    <cellStyle name="Обычный 2 8 3 2 3 2" xfId="2180"/>
    <cellStyle name="Обычный 2 8 3 2 4" xfId="1559"/>
    <cellStyle name="Обычный 2 8 3 3" xfId="544"/>
    <cellStyle name="Обычный 2 8 3 3 2" xfId="1211"/>
    <cellStyle name="Обычный 2 8 3 3 2 2" xfId="2469"/>
    <cellStyle name="Обычный 2 8 3 3 3" xfId="1848"/>
    <cellStyle name="Обычный 2 8 3 4" xfId="828"/>
    <cellStyle name="Обычный 2 8 3 4 2" xfId="2086"/>
    <cellStyle name="Обычный 2 8 3 5" xfId="1465"/>
    <cellStyle name="Обычный 2 8 4" xfId="252"/>
    <cellStyle name="Обычный 2 8 4 2" xfId="546"/>
    <cellStyle name="Обычный 2 8 4 2 2" xfId="1213"/>
    <cellStyle name="Обычный 2 8 4 2 2 2" xfId="2471"/>
    <cellStyle name="Обычный 2 8 4 2 3" xfId="1850"/>
    <cellStyle name="Обычный 2 8 4 3" xfId="919"/>
    <cellStyle name="Обычный 2 8 4 3 2" xfId="2177"/>
    <cellStyle name="Обычный 2 8 4 4" xfId="1556"/>
    <cellStyle name="Обычный 2 8 5" xfId="539"/>
    <cellStyle name="Обычный 2 8 5 2" xfId="1206"/>
    <cellStyle name="Обычный 2 8 5 2 2" xfId="2464"/>
    <cellStyle name="Обычный 2 8 5 3" xfId="1843"/>
    <cellStyle name="Обычный 2 8 6" xfId="765"/>
    <cellStyle name="Обычный 2 8 6 2" xfId="2023"/>
    <cellStyle name="Обычный 2 8 7" xfId="1402"/>
    <cellStyle name="Обычный 2 9" xfId="100"/>
    <cellStyle name="Обычный 2 9 2" xfId="146"/>
    <cellStyle name="Обычный 2 9 2 2" xfId="257"/>
    <cellStyle name="Обычный 2 9 2 2 2" xfId="549"/>
    <cellStyle name="Обычный 2 9 2 2 2 2" xfId="1216"/>
    <cellStyle name="Обычный 2 9 2 2 2 2 2" xfId="2474"/>
    <cellStyle name="Обычный 2 9 2 2 2 3" xfId="1853"/>
    <cellStyle name="Обычный 2 9 2 2 3" xfId="924"/>
    <cellStyle name="Обычный 2 9 2 2 3 2" xfId="2182"/>
    <cellStyle name="Обычный 2 9 2 2 4" xfId="1561"/>
    <cellStyle name="Обычный 2 9 2 3" xfId="337"/>
    <cellStyle name="Обычный 2 9 2 3 2" xfId="1004"/>
    <cellStyle name="Обычный 2 9 2 3 2 2" xfId="2262"/>
    <cellStyle name="Обычный 2 9 2 3 3" xfId="1641"/>
    <cellStyle name="Обычный 2 9 2 4" xfId="548"/>
    <cellStyle name="Обычный 2 9 2 4 2" xfId="1215"/>
    <cellStyle name="Обычный 2 9 2 4 2 2" xfId="2473"/>
    <cellStyle name="Обычный 2 9 2 4 3" xfId="1852"/>
    <cellStyle name="Обычный 2 9 2 5" xfId="813"/>
    <cellStyle name="Обычный 2 9 2 5 2" xfId="2071"/>
    <cellStyle name="Обычный 2 9 2 6" xfId="1450"/>
    <cellStyle name="Обычный 2 9 3" xfId="256"/>
    <cellStyle name="Обычный 2 9 3 2" xfId="550"/>
    <cellStyle name="Обычный 2 9 3 2 2" xfId="1217"/>
    <cellStyle name="Обычный 2 9 3 2 2 2" xfId="2475"/>
    <cellStyle name="Обычный 2 9 3 2 3" xfId="1854"/>
    <cellStyle name="Обычный 2 9 3 3" xfId="923"/>
    <cellStyle name="Обычный 2 9 3 3 2" xfId="2181"/>
    <cellStyle name="Обычный 2 9 3 4" xfId="1560"/>
    <cellStyle name="Обычный 2 9 4" xfId="547"/>
    <cellStyle name="Обычный 2 9 4 2" xfId="1214"/>
    <cellStyle name="Обычный 2 9 4 2 2" xfId="2472"/>
    <cellStyle name="Обычный 2 9 4 3" xfId="1851"/>
    <cellStyle name="Обычный 2 9 5" xfId="767"/>
    <cellStyle name="Обычный 2 9 5 2" xfId="2025"/>
    <cellStyle name="Обычный 2 9 6" xfId="1404"/>
    <cellStyle name="Обычный 20" xfId="136"/>
    <cellStyle name="Обычный 20 2" xfId="172"/>
    <cellStyle name="Обычный 20 2 2" xfId="259"/>
    <cellStyle name="Обычный 20 2 2 2" xfId="553"/>
    <cellStyle name="Обычный 20 2 2 2 2" xfId="1220"/>
    <cellStyle name="Обычный 20 2 2 2 2 2" xfId="2478"/>
    <cellStyle name="Обычный 20 2 2 2 3" xfId="1857"/>
    <cellStyle name="Обычный 20 2 2 3" xfId="926"/>
    <cellStyle name="Обычный 20 2 2 3 2" xfId="2184"/>
    <cellStyle name="Обычный 20 2 2 4" xfId="1563"/>
    <cellStyle name="Обычный 20 2 3" xfId="552"/>
    <cellStyle name="Обычный 20 2 3 2" xfId="1219"/>
    <cellStyle name="Обычный 20 2 3 2 2" xfId="2477"/>
    <cellStyle name="Обычный 20 2 3 3" xfId="1856"/>
    <cellStyle name="Обычный 20 2 4" xfId="839"/>
    <cellStyle name="Обычный 20 2 4 2" xfId="2097"/>
    <cellStyle name="Обычный 20 2 5" xfId="1476"/>
    <cellStyle name="Обычный 20 3" xfId="258"/>
    <cellStyle name="Обычный 20 3 2" xfId="554"/>
    <cellStyle name="Обычный 20 3 2 2" xfId="1221"/>
    <cellStyle name="Обычный 20 3 2 2 2" xfId="2479"/>
    <cellStyle name="Обычный 20 3 2 3" xfId="1858"/>
    <cellStyle name="Обычный 20 3 3" xfId="925"/>
    <cellStyle name="Обычный 20 3 3 2" xfId="2183"/>
    <cellStyle name="Обычный 20 3 4" xfId="1562"/>
    <cellStyle name="Обычный 20 4" xfId="551"/>
    <cellStyle name="Обычный 20 4 2" xfId="1218"/>
    <cellStyle name="Обычный 20 4 2 2" xfId="2476"/>
    <cellStyle name="Обычный 20 4 3" xfId="1855"/>
    <cellStyle name="Обычный 20 5" xfId="803"/>
    <cellStyle name="Обычный 20 5 2" xfId="2061"/>
    <cellStyle name="Обычный 20 6" xfId="1440"/>
    <cellStyle name="Обычный 21" xfId="175"/>
    <cellStyle name="Обычный 21 2" xfId="555"/>
    <cellStyle name="Обычный 21 2 2" xfId="1222"/>
    <cellStyle name="Обычный 21 2 2 2" xfId="2480"/>
    <cellStyle name="Обычный 21 2 3" xfId="1859"/>
    <cellStyle name="Обычный 21 3" xfId="842"/>
    <cellStyle name="Обычный 21 3 2" xfId="2100"/>
    <cellStyle name="Обычный 21 4" xfId="1479"/>
    <cellStyle name="Обычный 22" xfId="351"/>
    <cellStyle name="Обычный 22 2" xfId="1018"/>
    <cellStyle name="Обычный 22 2 2" xfId="2276"/>
    <cellStyle name="Обычный 22 3" xfId="1655"/>
    <cellStyle name="Обычный 3" xfId="4"/>
    <cellStyle name="Обычный 3 2" xfId="26"/>
    <cellStyle name="Обычный 3 2 2" xfId="27"/>
    <cellStyle name="Обычный 3 2 2 2" xfId="109"/>
    <cellStyle name="Обычный 3 2 2 2 2" xfId="263"/>
    <cellStyle name="Обычный 3 2 2 2 2 2" xfId="560"/>
    <cellStyle name="Обычный 3 2 2 2 2 2 2" xfId="1227"/>
    <cellStyle name="Обычный 3 2 2 2 2 2 2 2" xfId="2485"/>
    <cellStyle name="Обычный 3 2 2 2 2 2 3" xfId="1864"/>
    <cellStyle name="Обычный 3 2 2 2 2 3" xfId="930"/>
    <cellStyle name="Обычный 3 2 2 2 2 3 2" xfId="2188"/>
    <cellStyle name="Обычный 3 2 2 2 2 4" xfId="1567"/>
    <cellStyle name="Обычный 3 2 2 2 3" xfId="559"/>
    <cellStyle name="Обычный 3 2 2 2 3 2" xfId="1226"/>
    <cellStyle name="Обычный 3 2 2 2 3 2 2" xfId="2484"/>
    <cellStyle name="Обычный 3 2 2 2 3 3" xfId="1863"/>
    <cellStyle name="Обычный 3 2 2 2 4" xfId="776"/>
    <cellStyle name="Обычный 3 2 2 2 4 2" xfId="2034"/>
    <cellStyle name="Обычный 3 2 2 2 5" xfId="1413"/>
    <cellStyle name="Обычный 3 2 2 3" xfId="110"/>
    <cellStyle name="Обычный 3 2 2 3 2" xfId="264"/>
    <cellStyle name="Обычный 3 2 2 3 2 2" xfId="562"/>
    <cellStyle name="Обычный 3 2 2 3 2 2 2" xfId="1229"/>
    <cellStyle name="Обычный 3 2 2 3 2 2 2 2" xfId="2487"/>
    <cellStyle name="Обычный 3 2 2 3 2 2 3" xfId="1866"/>
    <cellStyle name="Обычный 3 2 2 3 2 3" xfId="931"/>
    <cellStyle name="Обычный 3 2 2 3 2 3 2" xfId="2189"/>
    <cellStyle name="Обычный 3 2 2 3 2 4" xfId="1568"/>
    <cellStyle name="Обычный 3 2 2 3 3" xfId="561"/>
    <cellStyle name="Обычный 3 2 2 3 3 2" xfId="1228"/>
    <cellStyle name="Обычный 3 2 2 3 3 2 2" xfId="2486"/>
    <cellStyle name="Обычный 3 2 2 3 3 3" xfId="1865"/>
    <cellStyle name="Обычный 3 2 2 3 4" xfId="777"/>
    <cellStyle name="Обычный 3 2 2 3 4 2" xfId="2035"/>
    <cellStyle name="Обычный 3 2 2 3 5" xfId="1414"/>
    <cellStyle name="Обычный 3 2 2 4" xfId="262"/>
    <cellStyle name="Обычный 3 2 2 4 2" xfId="563"/>
    <cellStyle name="Обычный 3 2 2 4 2 2" xfId="1230"/>
    <cellStyle name="Обычный 3 2 2 4 2 2 2" xfId="2488"/>
    <cellStyle name="Обычный 3 2 2 4 2 3" xfId="1867"/>
    <cellStyle name="Обычный 3 2 2 4 3" xfId="929"/>
    <cellStyle name="Обычный 3 2 2 4 3 2" xfId="2187"/>
    <cellStyle name="Обычный 3 2 2 4 4" xfId="1566"/>
    <cellStyle name="Обычный 3 2 2 5" xfId="558"/>
    <cellStyle name="Обычный 3 2 2 5 2" xfId="1225"/>
    <cellStyle name="Обычный 3 2 2 5 2 2" xfId="2483"/>
    <cellStyle name="Обычный 3 2 2 5 3" xfId="1862"/>
    <cellStyle name="Обычный 3 2 2 6" xfId="740"/>
    <cellStyle name="Обычный 3 2 2 6 2" xfId="1998"/>
    <cellStyle name="Обычный 3 2 2 7" xfId="1377"/>
    <cellStyle name="Обычный 3 2 3" xfId="30"/>
    <cellStyle name="Обычный 3 2 3 2" xfId="29"/>
    <cellStyle name="Обычный 3 2 3 2 2" xfId="111"/>
    <cellStyle name="Обычный 3 2 3 2 2 2" xfId="267"/>
    <cellStyle name="Обычный 3 2 3 2 2 2 2" xfId="567"/>
    <cellStyle name="Обычный 3 2 3 2 2 2 2 2" xfId="1234"/>
    <cellStyle name="Обычный 3 2 3 2 2 2 2 2 2" xfId="2492"/>
    <cellStyle name="Обычный 3 2 3 2 2 2 2 3" xfId="1871"/>
    <cellStyle name="Обычный 3 2 3 2 2 2 3" xfId="934"/>
    <cellStyle name="Обычный 3 2 3 2 2 2 3 2" xfId="2192"/>
    <cellStyle name="Обычный 3 2 3 2 2 2 4" xfId="1571"/>
    <cellStyle name="Обычный 3 2 3 2 2 3" xfId="566"/>
    <cellStyle name="Обычный 3 2 3 2 2 3 2" xfId="1233"/>
    <cellStyle name="Обычный 3 2 3 2 2 3 2 2" xfId="2491"/>
    <cellStyle name="Обычный 3 2 3 2 2 3 3" xfId="1870"/>
    <cellStyle name="Обычный 3 2 3 2 2 4" xfId="778"/>
    <cellStyle name="Обычный 3 2 3 2 2 4 2" xfId="2036"/>
    <cellStyle name="Обычный 3 2 3 2 2 5" xfId="1415"/>
    <cellStyle name="Обычный 3 2 3 2 3" xfId="266"/>
    <cellStyle name="Обычный 3 2 3 2 3 2" xfId="568"/>
    <cellStyle name="Обычный 3 2 3 2 3 2 2" xfId="1235"/>
    <cellStyle name="Обычный 3 2 3 2 3 2 2 2" xfId="2493"/>
    <cellStyle name="Обычный 3 2 3 2 3 2 3" xfId="1872"/>
    <cellStyle name="Обычный 3 2 3 2 3 3" xfId="933"/>
    <cellStyle name="Обычный 3 2 3 2 3 3 2" xfId="2191"/>
    <cellStyle name="Обычный 3 2 3 2 3 4" xfId="1570"/>
    <cellStyle name="Обычный 3 2 3 2 4" xfId="565"/>
    <cellStyle name="Обычный 3 2 3 2 4 2" xfId="1232"/>
    <cellStyle name="Обычный 3 2 3 2 4 2 2" xfId="2490"/>
    <cellStyle name="Обычный 3 2 3 2 4 3" xfId="1869"/>
    <cellStyle name="Обычный 3 2 3 2 5" xfId="742"/>
    <cellStyle name="Обычный 3 2 3 2 5 2" xfId="2000"/>
    <cellStyle name="Обычный 3 2 3 2 6" xfId="1379"/>
    <cellStyle name="Обычный 3 2 3 3" xfId="265"/>
    <cellStyle name="Обычный 3 2 3 3 2" xfId="569"/>
    <cellStyle name="Обычный 3 2 3 3 2 2" xfId="1236"/>
    <cellStyle name="Обычный 3 2 3 3 2 2 2" xfId="2494"/>
    <cellStyle name="Обычный 3 2 3 3 2 3" xfId="1873"/>
    <cellStyle name="Обычный 3 2 3 3 3" xfId="932"/>
    <cellStyle name="Обычный 3 2 3 3 3 2" xfId="2190"/>
    <cellStyle name="Обычный 3 2 3 3 4" xfId="1569"/>
    <cellStyle name="Обычный 3 2 3 4" xfId="564"/>
    <cellStyle name="Обычный 3 2 3 4 2" xfId="1231"/>
    <cellStyle name="Обычный 3 2 3 4 2 2" xfId="2489"/>
    <cellStyle name="Обычный 3 2 3 4 3" xfId="1868"/>
    <cellStyle name="Обычный 3 2 3 5" xfId="743"/>
    <cellStyle name="Обычный 3 2 3 5 2" xfId="2001"/>
    <cellStyle name="Обычный 3 2 3 6" xfId="1380"/>
    <cellStyle name="Обычный 3 2 4" xfId="261"/>
    <cellStyle name="Обычный 3 2 4 2" xfId="570"/>
    <cellStyle name="Обычный 3 2 4 2 2" xfId="1237"/>
    <cellStyle name="Обычный 3 2 4 2 2 2" xfId="2495"/>
    <cellStyle name="Обычный 3 2 4 2 3" xfId="1874"/>
    <cellStyle name="Обычный 3 2 4 3" xfId="928"/>
    <cellStyle name="Обычный 3 2 4 3 2" xfId="2186"/>
    <cellStyle name="Обычный 3 2 4 4" xfId="1565"/>
    <cellStyle name="Обычный 3 2 5" xfId="557"/>
    <cellStyle name="Обычный 3 2 5 2" xfId="1224"/>
    <cellStyle name="Обычный 3 2 5 2 2" xfId="2482"/>
    <cellStyle name="Обычный 3 2 5 3" xfId="1861"/>
    <cellStyle name="Обычный 3 2 6" xfId="739"/>
    <cellStyle name="Обычный 3 2 6 2" xfId="1997"/>
    <cellStyle name="Обычный 3 2 7" xfId="1376"/>
    <cellStyle name="Обычный 3 3" xfId="54"/>
    <cellStyle name="Обычный 3 4" xfId="260"/>
    <cellStyle name="Обычный 3 4 2" xfId="571"/>
    <cellStyle name="Обычный 3 4 2 2" xfId="1238"/>
    <cellStyle name="Обычный 3 4 2 2 2" xfId="2496"/>
    <cellStyle name="Обычный 3 4 2 3" xfId="1875"/>
    <cellStyle name="Обычный 3 4 3" xfId="927"/>
    <cellStyle name="Обычный 3 4 3 2" xfId="2185"/>
    <cellStyle name="Обычный 3 4 4" xfId="1564"/>
    <cellStyle name="Обычный 3 5" xfId="556"/>
    <cellStyle name="Обычный 3 5 2" xfId="1223"/>
    <cellStyle name="Обычный 3 5 2 2" xfId="2481"/>
    <cellStyle name="Обычный 3 5 3" xfId="1860"/>
    <cellStyle name="Обычный 3 6" xfId="730"/>
    <cellStyle name="Обычный 3 6 2" xfId="1989"/>
    <cellStyle name="Обычный 3 7" xfId="1367"/>
    <cellStyle name="Обычный 4" xfId="10"/>
    <cellStyle name="Обычный 4 2" xfId="42"/>
    <cellStyle name="Обычный 4 2 2" xfId="108"/>
    <cellStyle name="Обычный 4 2 2 2" xfId="155"/>
    <cellStyle name="Обычный 4 2 2 2 2" xfId="271"/>
    <cellStyle name="Обычный 4 2 2 2 2 2" xfId="576"/>
    <cellStyle name="Обычный 4 2 2 2 2 2 2" xfId="1243"/>
    <cellStyle name="Обычный 4 2 2 2 2 2 2 2" xfId="2501"/>
    <cellStyle name="Обычный 4 2 2 2 2 2 3" xfId="1880"/>
    <cellStyle name="Обычный 4 2 2 2 2 3" xfId="938"/>
    <cellStyle name="Обычный 4 2 2 2 2 3 2" xfId="2196"/>
    <cellStyle name="Обычный 4 2 2 2 2 4" xfId="1575"/>
    <cellStyle name="Обычный 4 2 2 2 3" xfId="329"/>
    <cellStyle name="Обычный 4 2 2 2 3 2" xfId="640"/>
    <cellStyle name="Обычный 4 2 2 2 3 2 2" xfId="1307"/>
    <cellStyle name="Обычный 4 2 2 2 3 2 2 2" xfId="2565"/>
    <cellStyle name="Обычный 4 2 2 2 3 2 3" xfId="1944"/>
    <cellStyle name="Обычный 4 2 2 2 3 3" xfId="675"/>
    <cellStyle name="Обычный 4 2 2 2 3 3 2" xfId="1342"/>
    <cellStyle name="Обычный 4 2 2 2 3 3 2 2" xfId="2600"/>
    <cellStyle name="Обычный 4 2 2 2 3 3 3" xfId="1979"/>
    <cellStyle name="Обычный 4 2 2 2 3 4" xfId="996"/>
    <cellStyle name="Обычный 4 2 2 2 3 4 2" xfId="2254"/>
    <cellStyle name="Обычный 4 2 2 2 3 5" xfId="1633"/>
    <cellStyle name="Обычный 4 2 2 2 4" xfId="575"/>
    <cellStyle name="Обычный 4 2 2 2 4 2" xfId="1242"/>
    <cellStyle name="Обычный 4 2 2 2 4 2 2" xfId="2500"/>
    <cellStyle name="Обычный 4 2 2 2 4 3" xfId="1879"/>
    <cellStyle name="Обычный 4 2 2 2 5" xfId="822"/>
    <cellStyle name="Обычный 4 2 2 2 5 2" xfId="2080"/>
    <cellStyle name="Обычный 4 2 2 2 6" xfId="1459"/>
    <cellStyle name="Обычный 4 2 2 3" xfId="270"/>
    <cellStyle name="Обычный 4 2 2 3 2" xfId="577"/>
    <cellStyle name="Обычный 4 2 2 3 2 2" xfId="1244"/>
    <cellStyle name="Обычный 4 2 2 3 2 2 2" xfId="2502"/>
    <cellStyle name="Обычный 4 2 2 3 2 3" xfId="1881"/>
    <cellStyle name="Обычный 4 2 2 3 3" xfId="937"/>
    <cellStyle name="Обычный 4 2 2 3 3 2" xfId="2195"/>
    <cellStyle name="Обычный 4 2 2 3 4" xfId="1574"/>
    <cellStyle name="Обычный 4 2 2 4" xfId="574"/>
    <cellStyle name="Обычный 4 2 2 4 2" xfId="1241"/>
    <cellStyle name="Обычный 4 2 2 4 2 2" xfId="2499"/>
    <cellStyle name="Обычный 4 2 2 4 3" xfId="1878"/>
    <cellStyle name="Обычный 4 2 2 5" xfId="775"/>
    <cellStyle name="Обычный 4 2 2 5 2" xfId="2033"/>
    <cellStyle name="Обычный 4 2 2 6" xfId="1412"/>
    <cellStyle name="Обычный 4 2 3" xfId="269"/>
    <cellStyle name="Обычный 4 2 3 2" xfId="578"/>
    <cellStyle name="Обычный 4 2 3 2 2" xfId="1245"/>
    <cellStyle name="Обычный 4 2 3 2 2 2" xfId="2503"/>
    <cellStyle name="Обычный 4 2 3 2 3" xfId="1882"/>
    <cellStyle name="Обычный 4 2 3 3" xfId="936"/>
    <cellStyle name="Обычный 4 2 3 3 2" xfId="2194"/>
    <cellStyle name="Обычный 4 2 3 4" xfId="1573"/>
    <cellStyle name="Обычный 4 2 4" xfId="573"/>
    <cellStyle name="Обычный 4 2 4 2" xfId="1240"/>
    <cellStyle name="Обычный 4 2 4 2 2" xfId="2498"/>
    <cellStyle name="Обычный 4 2 4 3" xfId="1877"/>
    <cellStyle name="Обычный 4 2 5" xfId="752"/>
    <cellStyle name="Обычный 4 2 5 2" xfId="2010"/>
    <cellStyle name="Обычный 4 2 6" xfId="1389"/>
    <cellStyle name="Обычный 4 3" xfId="55"/>
    <cellStyle name="Обычный 4 4" xfId="268"/>
    <cellStyle name="Обычный 4 4 2" xfId="579"/>
    <cellStyle name="Обычный 4 4 2 2" xfId="1246"/>
    <cellStyle name="Обычный 4 4 2 2 2" xfId="2504"/>
    <cellStyle name="Обычный 4 4 2 3" xfId="1883"/>
    <cellStyle name="Обычный 4 4 3" xfId="935"/>
    <cellStyle name="Обычный 4 4 3 2" xfId="2193"/>
    <cellStyle name="Обычный 4 4 4" xfId="1572"/>
    <cellStyle name="Обычный 4 5" xfId="572"/>
    <cellStyle name="Обычный 4 5 2" xfId="1239"/>
    <cellStyle name="Обычный 4 5 2 2" xfId="2497"/>
    <cellStyle name="Обычный 4 5 3" xfId="1876"/>
    <cellStyle name="Обычный 4 6" xfId="24"/>
    <cellStyle name="Обычный 4 6 2" xfId="737"/>
    <cellStyle name="Обычный 4 6 2 2" xfId="1995"/>
    <cellStyle name="Обычный 4 6 3" xfId="1374"/>
    <cellStyle name="Обычный 5" xfId="33"/>
    <cellStyle name="Обычный 5 2" xfId="272"/>
    <cellStyle name="Обычный 5 2 2" xfId="581"/>
    <cellStyle name="Обычный 5 2 2 2" xfId="1248"/>
    <cellStyle name="Обычный 5 2 2 2 2" xfId="2506"/>
    <cellStyle name="Обычный 5 2 2 3" xfId="1885"/>
    <cellStyle name="Обычный 5 2 3" xfId="939"/>
    <cellStyle name="Обычный 5 2 3 2" xfId="2197"/>
    <cellStyle name="Обычный 5 2 4" xfId="1576"/>
    <cellStyle name="Обычный 5 3" xfId="580"/>
    <cellStyle name="Обычный 5 3 2" xfId="1247"/>
    <cellStyle name="Обычный 5 3 2 2" xfId="2505"/>
    <cellStyle name="Обычный 5 3 3" xfId="1884"/>
    <cellStyle name="Обычный 5 4" xfId="745"/>
    <cellStyle name="Обычный 5 4 2" xfId="2003"/>
    <cellStyle name="Обычный 5 5" xfId="1382"/>
    <cellStyle name="Обычный 6" xfId="38"/>
    <cellStyle name="Обычный 6 2" xfId="273"/>
    <cellStyle name="Обычный 6 2 2" xfId="583"/>
    <cellStyle name="Обычный 6 2 2 2" xfId="1250"/>
    <cellStyle name="Обычный 6 2 2 2 2" xfId="2508"/>
    <cellStyle name="Обычный 6 2 2 3" xfId="1887"/>
    <cellStyle name="Обычный 6 2 3" xfId="940"/>
    <cellStyle name="Обычный 6 2 3 2" xfId="2198"/>
    <cellStyle name="Обычный 6 2 4" xfId="1577"/>
    <cellStyle name="Обычный 6 3" xfId="582"/>
    <cellStyle name="Обычный 6 3 2" xfId="1249"/>
    <cellStyle name="Обычный 6 3 2 2" xfId="2507"/>
    <cellStyle name="Обычный 6 3 3" xfId="1886"/>
    <cellStyle name="Обычный 6 4" xfId="748"/>
    <cellStyle name="Обычный 6 4 2" xfId="2006"/>
    <cellStyle name="Обычный 6 5" xfId="1385"/>
    <cellStyle name="Обычный 7" xfId="23"/>
    <cellStyle name="Обычный 7 2" xfId="36"/>
    <cellStyle name="Обычный 7 2 2" xfId="37"/>
    <cellStyle name="Обычный 7 2 2 2" xfId="162"/>
    <cellStyle name="Обычный 7 2 2 2 2" xfId="277"/>
    <cellStyle name="Обычный 7 2 2 2 2 2" xfId="588"/>
    <cellStyle name="Обычный 7 2 2 2 2 2 2" xfId="1255"/>
    <cellStyle name="Обычный 7 2 2 2 2 2 2 2" xfId="2513"/>
    <cellStyle name="Обычный 7 2 2 2 2 2 3" xfId="1892"/>
    <cellStyle name="Обычный 7 2 2 2 2 3" xfId="944"/>
    <cellStyle name="Обычный 7 2 2 2 2 3 2" xfId="2202"/>
    <cellStyle name="Обычный 7 2 2 2 2 4" xfId="1581"/>
    <cellStyle name="Обычный 7 2 2 2 3" xfId="299"/>
    <cellStyle name="Обычный 7 2 2 2 3 2" xfId="589"/>
    <cellStyle name="Обычный 7 2 2 2 3 2 2" xfId="1256"/>
    <cellStyle name="Обычный 7 2 2 2 3 2 2 2" xfId="2514"/>
    <cellStyle name="Обычный 7 2 2 2 3 2 3" xfId="1893"/>
    <cellStyle name="Обычный 7 2 2 2 3 3" xfId="966"/>
    <cellStyle name="Обычный 7 2 2 2 3 3 2" xfId="2224"/>
    <cellStyle name="Обычный 7 2 2 2 3 4" xfId="1603"/>
    <cellStyle name="Обычный 7 2 2 2 4" xfId="303"/>
    <cellStyle name="Обычный 7 2 2 2 4 2" xfId="313"/>
    <cellStyle name="Обычный 7 2 2 2 4 2 2" xfId="338"/>
    <cellStyle name="Обычный 7 2 2 2 4 2 2 2" xfId="350"/>
    <cellStyle name="Обычный 7 2 2 2 4 2 2 2 2" xfId="1017"/>
    <cellStyle name="Обычный 7 2 2 2 4 2 2 2 2 2" xfId="2275"/>
    <cellStyle name="Обычный 7 2 2 2 4 2 2 2 3" xfId="1654"/>
    <cellStyle name="Обычный 7 2 2 2 4 2 2 3" xfId="1005"/>
    <cellStyle name="Обычный 7 2 2 2 4 2 2 3 2" xfId="2263"/>
    <cellStyle name="Обычный 7 2 2 2 4 2 2 4" xfId="1642"/>
    <cellStyle name="Обычный 7 2 2 2 4 2 3" xfId="591"/>
    <cellStyle name="Обычный 7 2 2 2 4 2 3 2" xfId="1258"/>
    <cellStyle name="Обычный 7 2 2 2 4 2 3 2 2" xfId="2516"/>
    <cellStyle name="Обычный 7 2 2 2 4 2 3 3" xfId="1895"/>
    <cellStyle name="Обычный 7 2 2 2 4 2 4" xfId="980"/>
    <cellStyle name="Обычный 7 2 2 2 4 2 4 2" xfId="2238"/>
    <cellStyle name="Обычный 7 2 2 2 4 2 5" xfId="1617"/>
    <cellStyle name="Обычный 7 2 2 2 4 3" xfId="590"/>
    <cellStyle name="Обычный 7 2 2 2 4 3 2" xfId="1257"/>
    <cellStyle name="Обычный 7 2 2 2 4 3 2 2" xfId="2515"/>
    <cellStyle name="Обычный 7 2 2 2 4 3 3" xfId="1894"/>
    <cellStyle name="Обычный 7 2 2 2 4 4" xfId="970"/>
    <cellStyle name="Обычный 7 2 2 2 4 4 2" xfId="2228"/>
    <cellStyle name="Обычный 7 2 2 2 4 5" xfId="1607"/>
    <cellStyle name="Обычный 7 2 2 2 5" xfId="587"/>
    <cellStyle name="Обычный 7 2 2 2 5 2" xfId="1254"/>
    <cellStyle name="Обычный 7 2 2 2 5 2 2" xfId="2512"/>
    <cellStyle name="Обычный 7 2 2 2 5 3" xfId="1891"/>
    <cellStyle name="Обычный 7 2 2 2 6" xfId="829"/>
    <cellStyle name="Обычный 7 2 2 2 6 2" xfId="2087"/>
    <cellStyle name="Обычный 7 2 2 2 7" xfId="1466"/>
    <cellStyle name="Обычный 7 2 2 3" xfId="276"/>
    <cellStyle name="Обычный 7 2 2 3 2" xfId="592"/>
    <cellStyle name="Обычный 7 2 2 3 2 2" xfId="1259"/>
    <cellStyle name="Обычный 7 2 2 3 2 2 2" xfId="2517"/>
    <cellStyle name="Обычный 7 2 2 3 2 3" xfId="1896"/>
    <cellStyle name="Обычный 7 2 2 3 3" xfId="943"/>
    <cellStyle name="Обычный 7 2 2 3 3 2" xfId="2201"/>
    <cellStyle name="Обычный 7 2 2 3 4" xfId="1580"/>
    <cellStyle name="Обычный 7 2 2 4" xfId="586"/>
    <cellStyle name="Обычный 7 2 2 4 2" xfId="1253"/>
    <cellStyle name="Обычный 7 2 2 4 2 2" xfId="2511"/>
    <cellStyle name="Обычный 7 2 2 4 3" xfId="1890"/>
    <cellStyle name="Обычный 7 2 2 5" xfId="747"/>
    <cellStyle name="Обычный 7 2 2 5 2" xfId="2005"/>
    <cellStyle name="Обычный 7 2 2 6" xfId="1384"/>
    <cellStyle name="Обычный 7 2 3" xfId="159"/>
    <cellStyle name="Обычный 7 2 3 2" xfId="278"/>
    <cellStyle name="Обычный 7 2 3 2 2" xfId="594"/>
    <cellStyle name="Обычный 7 2 3 2 2 2" xfId="1261"/>
    <cellStyle name="Обычный 7 2 3 2 2 2 2" xfId="2519"/>
    <cellStyle name="Обычный 7 2 3 2 2 3" xfId="1898"/>
    <cellStyle name="Обычный 7 2 3 2 3" xfId="945"/>
    <cellStyle name="Обычный 7 2 3 2 3 2" xfId="2203"/>
    <cellStyle name="Обычный 7 2 3 2 4" xfId="1582"/>
    <cellStyle name="Обычный 7 2 3 3" xfId="593"/>
    <cellStyle name="Обычный 7 2 3 3 2" xfId="1260"/>
    <cellStyle name="Обычный 7 2 3 3 2 2" xfId="2518"/>
    <cellStyle name="Обычный 7 2 3 3 3" xfId="1897"/>
    <cellStyle name="Обычный 7 2 3 4" xfId="826"/>
    <cellStyle name="Обычный 7 2 3 4 2" xfId="2084"/>
    <cellStyle name="Обычный 7 2 3 5" xfId="1463"/>
    <cellStyle name="Обычный 7 2 4" xfId="275"/>
    <cellStyle name="Обычный 7 2 4 2" xfId="595"/>
    <cellStyle name="Обычный 7 2 4 2 2" xfId="1262"/>
    <cellStyle name="Обычный 7 2 4 2 2 2" xfId="2520"/>
    <cellStyle name="Обычный 7 2 4 2 3" xfId="1899"/>
    <cellStyle name="Обычный 7 2 4 3" xfId="942"/>
    <cellStyle name="Обычный 7 2 4 3 2" xfId="2200"/>
    <cellStyle name="Обычный 7 2 4 4" xfId="1579"/>
    <cellStyle name="Обычный 7 2 5" xfId="585"/>
    <cellStyle name="Обычный 7 2 5 2" xfId="1252"/>
    <cellStyle name="Обычный 7 2 5 2 2" xfId="2510"/>
    <cellStyle name="Обычный 7 2 5 3" xfId="1889"/>
    <cellStyle name="Обычный 7 2 6" xfId="746"/>
    <cellStyle name="Обычный 7 2 6 2" xfId="2004"/>
    <cellStyle name="Обычный 7 2 7" xfId="1383"/>
    <cellStyle name="Обычный 7 3" xfId="274"/>
    <cellStyle name="Обычный 7 3 2" xfId="596"/>
    <cellStyle name="Обычный 7 3 2 2" xfId="1263"/>
    <cellStyle name="Обычный 7 3 2 2 2" xfId="2521"/>
    <cellStyle name="Обычный 7 3 2 3" xfId="1900"/>
    <cellStyle name="Обычный 7 3 3" xfId="941"/>
    <cellStyle name="Обычный 7 3 3 2" xfId="2199"/>
    <cellStyle name="Обычный 7 3 4" xfId="1578"/>
    <cellStyle name="Обычный 7 4" xfId="584"/>
    <cellStyle name="Обычный 7 4 2" xfId="1251"/>
    <cellStyle name="Обычный 7 4 2 2" xfId="2509"/>
    <cellStyle name="Обычный 7 4 3" xfId="1888"/>
    <cellStyle name="Обычный 7 5" xfId="736"/>
    <cellStyle name="Обычный 7 5 2" xfId="1994"/>
    <cellStyle name="Обычный 7 6" xfId="1373"/>
    <cellStyle name="Обычный 8" xfId="39"/>
    <cellStyle name="Обычный 8 2" xfId="25"/>
    <cellStyle name="Обычный 8 2 2" xfId="28"/>
    <cellStyle name="Обычный 8 2 2 2" xfId="281"/>
    <cellStyle name="Обычный 8 2 2 2 2" xfId="600"/>
    <cellStyle name="Обычный 8 2 2 2 2 2" xfId="1267"/>
    <cellStyle name="Обычный 8 2 2 2 2 2 2" xfId="2525"/>
    <cellStyle name="Обычный 8 2 2 2 2 3" xfId="1904"/>
    <cellStyle name="Обычный 8 2 2 2 3" xfId="948"/>
    <cellStyle name="Обычный 8 2 2 2 3 2" xfId="2206"/>
    <cellStyle name="Обычный 8 2 2 2 4" xfId="1585"/>
    <cellStyle name="Обычный 8 2 2 3" xfId="301"/>
    <cellStyle name="Обычный 8 2 2 3 2" xfId="601"/>
    <cellStyle name="Обычный 8 2 2 3 2 2" xfId="1268"/>
    <cellStyle name="Обычный 8 2 2 3 2 2 2" xfId="2526"/>
    <cellStyle name="Обычный 8 2 2 3 2 3" xfId="1905"/>
    <cellStyle name="Обычный 8 2 2 3 3" xfId="968"/>
    <cellStyle name="Обычный 8 2 2 3 3 2" xfId="2226"/>
    <cellStyle name="Обычный 8 2 2 3 4" xfId="1605"/>
    <cellStyle name="Обычный 8 2 2 4" xfId="304"/>
    <cellStyle name="Обычный 8 2 2 4 2" xfId="312"/>
    <cellStyle name="Обычный 8 2 2 4 2 2" xfId="339"/>
    <cellStyle name="Обычный 8 2 2 4 2 2 2" xfId="349"/>
    <cellStyle name="Обычный 8 2 2 4 2 2 2 2" xfId="1016"/>
    <cellStyle name="Обычный 8 2 2 4 2 2 2 2 2" xfId="2274"/>
    <cellStyle name="Обычный 8 2 2 4 2 2 2 3" xfId="1653"/>
    <cellStyle name="Обычный 8 2 2 4 2 2 3" xfId="1006"/>
    <cellStyle name="Обычный 8 2 2 4 2 2 3 2" xfId="2264"/>
    <cellStyle name="Обычный 8 2 2 4 2 2 4" xfId="1643"/>
    <cellStyle name="Обычный 8 2 2 4 2 3" xfId="603"/>
    <cellStyle name="Обычный 8 2 2 4 2 3 2" xfId="1270"/>
    <cellStyle name="Обычный 8 2 2 4 2 3 2 2" xfId="2528"/>
    <cellStyle name="Обычный 8 2 2 4 2 3 3" xfId="1907"/>
    <cellStyle name="Обычный 8 2 2 4 2 4" xfId="979"/>
    <cellStyle name="Обычный 8 2 2 4 2 4 2" xfId="2237"/>
    <cellStyle name="Обычный 8 2 2 4 2 5" xfId="1616"/>
    <cellStyle name="Обычный 8 2 2 4 3" xfId="602"/>
    <cellStyle name="Обычный 8 2 2 4 3 2" xfId="1269"/>
    <cellStyle name="Обычный 8 2 2 4 3 2 2" xfId="2527"/>
    <cellStyle name="Обычный 8 2 2 4 3 3" xfId="1906"/>
    <cellStyle name="Обычный 8 2 2 4 4" xfId="971"/>
    <cellStyle name="Обычный 8 2 2 4 4 2" xfId="2229"/>
    <cellStyle name="Обычный 8 2 2 4 5" xfId="1608"/>
    <cellStyle name="Обычный 8 2 2 5" xfId="599"/>
    <cellStyle name="Обычный 8 2 2 5 2" xfId="1266"/>
    <cellStyle name="Обычный 8 2 2 5 2 2" xfId="2524"/>
    <cellStyle name="Обычный 8 2 2 5 3" xfId="1903"/>
    <cellStyle name="Обычный 8 2 2 6" xfId="741"/>
    <cellStyle name="Обычный 8 2 2 6 2" xfId="1999"/>
    <cellStyle name="Обычный 8 2 2 7" xfId="1378"/>
    <cellStyle name="Обычный 8 2 3" xfId="280"/>
    <cellStyle name="Обычный 8 2 3 2" xfId="604"/>
    <cellStyle name="Обычный 8 2 3 2 2" xfId="1271"/>
    <cellStyle name="Обычный 8 2 3 2 2 2" xfId="2529"/>
    <cellStyle name="Обычный 8 2 3 2 3" xfId="1908"/>
    <cellStyle name="Обычный 8 2 3 3" xfId="947"/>
    <cellStyle name="Обычный 8 2 3 3 2" xfId="2205"/>
    <cellStyle name="Обычный 8 2 3 4" xfId="1584"/>
    <cellStyle name="Обычный 8 2 4" xfId="598"/>
    <cellStyle name="Обычный 8 2 4 2" xfId="1265"/>
    <cellStyle name="Обычный 8 2 4 2 2" xfId="2523"/>
    <cellStyle name="Обычный 8 2 4 3" xfId="1902"/>
    <cellStyle name="Обычный 8 2 5" xfId="738"/>
    <cellStyle name="Обычный 8 2 5 2" xfId="1996"/>
    <cellStyle name="Обычный 8 2 6" xfId="1375"/>
    <cellStyle name="Обычный 8 3" xfId="279"/>
    <cellStyle name="Обычный 8 3 2" xfId="605"/>
    <cellStyle name="Обычный 8 3 2 2" xfId="1272"/>
    <cellStyle name="Обычный 8 3 2 2 2" xfId="2530"/>
    <cellStyle name="Обычный 8 3 2 3" xfId="1909"/>
    <cellStyle name="Обычный 8 3 3" xfId="946"/>
    <cellStyle name="Обычный 8 3 3 2" xfId="2204"/>
    <cellStyle name="Обычный 8 3 4" xfId="1583"/>
    <cellStyle name="Обычный 8 4" xfId="597"/>
    <cellStyle name="Обычный 8 4 2" xfId="1264"/>
    <cellStyle name="Обычный 8 4 2 2" xfId="2522"/>
    <cellStyle name="Обычный 8 4 3" xfId="1901"/>
    <cellStyle name="Обычный 8 5" xfId="749"/>
    <cellStyle name="Обычный 8 5 2" xfId="2007"/>
    <cellStyle name="Обычный 8 6" xfId="1386"/>
    <cellStyle name="Обычный 9" xfId="31"/>
    <cellStyle name="Обычный 9 2" xfId="22"/>
    <cellStyle name="Обычный 9 2 2" xfId="283"/>
    <cellStyle name="Обычный 9 2 2 2" xfId="608"/>
    <cellStyle name="Обычный 9 2 2 2 2" xfId="1275"/>
    <cellStyle name="Обычный 9 2 2 2 2 2" xfId="2533"/>
    <cellStyle name="Обычный 9 2 2 2 3" xfId="1912"/>
    <cellStyle name="Обычный 9 2 2 3" xfId="950"/>
    <cellStyle name="Обычный 9 2 2 3 2" xfId="2208"/>
    <cellStyle name="Обычный 9 2 2 4" xfId="1587"/>
    <cellStyle name="Обычный 9 2 3" xfId="607"/>
    <cellStyle name="Обычный 9 2 3 2" xfId="1274"/>
    <cellStyle name="Обычный 9 2 3 2 2" xfId="2532"/>
    <cellStyle name="Обычный 9 2 3 3" xfId="1911"/>
    <cellStyle name="Обычный 9 2 4" xfId="735"/>
    <cellStyle name="Обычный 9 2 4 2" xfId="1993"/>
    <cellStyle name="Обычный 9 2 5" xfId="1372"/>
    <cellStyle name="Обычный 9 3" xfId="282"/>
    <cellStyle name="Обычный 9 3 2" xfId="609"/>
    <cellStyle name="Обычный 9 3 2 2" xfId="1276"/>
    <cellStyle name="Обычный 9 3 2 2 2" xfId="2534"/>
    <cellStyle name="Обычный 9 3 2 3" xfId="1913"/>
    <cellStyle name="Обычный 9 3 3" xfId="949"/>
    <cellStyle name="Обычный 9 3 3 2" xfId="2207"/>
    <cellStyle name="Обычный 9 3 4" xfId="1586"/>
    <cellStyle name="Обычный 9 4" xfId="606"/>
    <cellStyle name="Обычный 9 4 2" xfId="1273"/>
    <cellStyle name="Обычный 9 4 2 2" xfId="2531"/>
    <cellStyle name="Обычный 9 4 3" xfId="1910"/>
    <cellStyle name="Обычный 9 5" xfId="744"/>
    <cellStyle name="Обычный 9 5 2" xfId="2002"/>
    <cellStyle name="Обычный 9 6" xfId="1381"/>
    <cellStyle name="Обычный_Domestic 010611_v3_11.05.11" xfId="5"/>
    <cellStyle name="Обычный_pltc" xfId="6"/>
    <cellStyle name="Обычный_TCkatalog" xfId="7"/>
    <cellStyle name="Обычный_Прайс-листы отдела продаж 24.04.02" xfId="8"/>
    <cellStyle name="Плохой" xfId="694" builtinId="27" customBuiltin="1"/>
    <cellStyle name="Пояснение" xfId="702" builtinId="53" customBuiltin="1"/>
    <cellStyle name="Процентный" xfId="19" builtinId="5"/>
    <cellStyle name="Процентный 2" xfId="9"/>
    <cellStyle name="Процентный 2 2" xfId="2615"/>
    <cellStyle name="Процентный 3" xfId="12"/>
    <cellStyle name="Процентный 4" xfId="2616"/>
    <cellStyle name="Связанная ячейка" xfId="699" builtinId="24" customBuiltin="1"/>
    <cellStyle name="Текст предупреждения" xfId="701" builtinId="11" customBuiltin="1"/>
    <cellStyle name="Тысячи [0]_figures" xfId="14"/>
    <cellStyle name="Тысячи_figures" xfId="15"/>
    <cellStyle name="Финансовый 2" xfId="34"/>
    <cellStyle name="Хороший" xfId="693" builtinId="26" customBuiltin="1"/>
  </cellStyles>
  <dxfs count="0"/>
  <tableStyles count="0" defaultTableStyle="TableStyleMedium2" defaultPivotStyle="PivotStyleLight16"/>
  <colors>
    <mruColors>
      <color rgb="FFFFFFFF"/>
      <color rgb="FF00FF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://www.rockwool.ru" TargetMode="Externa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26192</xdr:colOff>
      <xdr:row>1</xdr:row>
      <xdr:rowOff>35720</xdr:rowOff>
    </xdr:from>
    <xdr:to>
      <xdr:col>17</xdr:col>
      <xdr:colOff>395712</xdr:colOff>
      <xdr:row>3</xdr:row>
      <xdr:rowOff>111919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348786" y="202408"/>
          <a:ext cx="2798395" cy="552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35719</xdr:colOff>
      <xdr:row>6</xdr:row>
      <xdr:rowOff>333375</xdr:rowOff>
    </xdr:to>
    <xdr:pic>
      <xdr:nvPicPr>
        <xdr:cNvPr id="4" name="Рисунок 3" descr="Снимок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239250" cy="13335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24</xdr:row>
      <xdr:rowOff>0</xdr:rowOff>
    </xdr:from>
    <xdr:to>
      <xdr:col>14</xdr:col>
      <xdr:colOff>0</xdr:colOff>
      <xdr:row>24</xdr:row>
      <xdr:rowOff>0</xdr:rowOff>
    </xdr:to>
    <xdr:pic>
      <xdr:nvPicPr>
        <xdr:cNvPr id="2" name="Picture 7" descr="roc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258550" y="3295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6</xdr:row>
      <xdr:rowOff>333375</xdr:rowOff>
    </xdr:to>
    <xdr:pic>
      <xdr:nvPicPr>
        <xdr:cNvPr id="5" name="Рисунок 4" descr="Снимок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0715624" cy="13335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557893</xdr:colOff>
      <xdr:row>0</xdr:row>
      <xdr:rowOff>40822</xdr:rowOff>
    </xdr:from>
    <xdr:to>
      <xdr:col>5</xdr:col>
      <xdr:colOff>955852</xdr:colOff>
      <xdr:row>1</xdr:row>
      <xdr:rowOff>110558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749393" y="40822"/>
          <a:ext cx="2357388" cy="2738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11906</xdr:colOff>
      <xdr:row>6</xdr:row>
      <xdr:rowOff>333375</xdr:rowOff>
    </xdr:to>
    <xdr:pic>
      <xdr:nvPicPr>
        <xdr:cNvPr id="4" name="Рисунок 3" descr="Снимок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108531" cy="13335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14</xdr:col>
      <xdr:colOff>11905</xdr:colOff>
      <xdr:row>6</xdr:row>
      <xdr:rowOff>333375</xdr:rowOff>
    </xdr:to>
    <xdr:pic>
      <xdr:nvPicPr>
        <xdr:cNvPr id="4" name="Рисунок 3" descr="Снимок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001374" cy="13335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13607</xdr:colOff>
      <xdr:row>6</xdr:row>
      <xdr:rowOff>353785</xdr:rowOff>
    </xdr:to>
    <xdr:pic>
      <xdr:nvPicPr>
        <xdr:cNvPr id="4" name="Рисунок 3" descr="Снимок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214" y="0"/>
          <a:ext cx="12192000" cy="15784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23812</xdr:colOff>
      <xdr:row>7</xdr:row>
      <xdr:rowOff>35719</xdr:rowOff>
    </xdr:to>
    <xdr:pic>
      <xdr:nvPicPr>
        <xdr:cNvPr id="6" name="Рисунок 5" descr="Снимок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751093" cy="12263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11906</xdr:colOff>
      <xdr:row>8</xdr:row>
      <xdr:rowOff>142874</xdr:rowOff>
    </xdr:to>
    <xdr:pic>
      <xdr:nvPicPr>
        <xdr:cNvPr id="4" name="Рисунок 3" descr="Снимок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858500" cy="14763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23812</xdr:colOff>
      <xdr:row>6</xdr:row>
      <xdr:rowOff>142875</xdr:rowOff>
    </xdr:to>
    <xdr:pic>
      <xdr:nvPicPr>
        <xdr:cNvPr id="4" name="Рисунок 3" descr="Снимок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763250" cy="1143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23813</xdr:colOff>
      <xdr:row>6</xdr:row>
      <xdr:rowOff>226219</xdr:rowOff>
    </xdr:to>
    <xdr:pic>
      <xdr:nvPicPr>
        <xdr:cNvPr id="4" name="Рисунок 3" descr="Снимок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08469" cy="12263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23813</xdr:colOff>
      <xdr:row>6</xdr:row>
      <xdr:rowOff>333375</xdr:rowOff>
    </xdr:to>
    <xdr:pic>
      <xdr:nvPicPr>
        <xdr:cNvPr id="4" name="Рисунок 3" descr="Снимок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179844" cy="13335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11906</xdr:colOff>
      <xdr:row>6</xdr:row>
      <xdr:rowOff>333375</xdr:rowOff>
    </xdr:to>
    <xdr:pic>
      <xdr:nvPicPr>
        <xdr:cNvPr id="4" name="Рисунок 3" descr="Снимок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941844" cy="13335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23811</xdr:colOff>
      <xdr:row>6</xdr:row>
      <xdr:rowOff>333375</xdr:rowOff>
    </xdr:to>
    <xdr:pic>
      <xdr:nvPicPr>
        <xdr:cNvPr id="4" name="Рисунок 3" descr="Снимок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334624" cy="13335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11906</xdr:colOff>
      <xdr:row>6</xdr:row>
      <xdr:rowOff>333375</xdr:rowOff>
    </xdr:to>
    <xdr:pic>
      <xdr:nvPicPr>
        <xdr:cNvPr id="4" name="Рисунок 3" descr="Снимок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787062" cy="1333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ra-trans1\f\WINDOWS\&#1056;&#1072;&#1073;&#1086;&#1095;&#1080;&#1081;%20&#1089;&#1090;&#1086;&#1083;\&#1054;&#1092;&#1080;&#1089;&#1085;&#1099;&#1077;%20&#1076;&#1086;&#1082;&#1091;&#1084;&#1077;&#1085;&#1090;&#1099;\&#1055;&#1086;&#1089;&#1090;&#1072;&#1074;&#1082;&#1080;\WINXLS\S&amp;N\INVOI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ra-trans1\f\WINDOWS\&#1056;&#1072;&#1073;&#1086;&#1095;&#1080;&#1081;%20&#1089;&#1090;&#1086;&#1083;\&#1054;&#1092;&#1080;&#1089;&#1085;&#1099;&#1077;%20&#1076;&#1086;&#1082;&#1091;&#1084;&#1077;&#1085;&#1090;&#1099;\&#1055;&#1086;&#1089;&#1090;&#1072;&#1074;&#1082;&#1080;\WINXLS\S&amp;N\BOOK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ops01\analysis\Documents%20and%20Settings\ovc\Local%20Settings\Temporary%20Internet%20Files\OLK169\1&#1050;&#1086;&#1087;&#1080;&#1103;%20&#1080;&#1079;&#1086;&#1083;&#1103;&#109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_list"/>
      <sheetName val="order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ure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Tab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168"/>
  <sheetViews>
    <sheetView view="pageBreakPreview" zoomScale="80" zoomScaleNormal="80" zoomScaleSheetLayoutView="80" workbookViewId="0">
      <selection activeCell="K17" sqref="K17"/>
    </sheetView>
  </sheetViews>
  <sheetFormatPr defaultRowHeight="12.75" outlineLevelRow="3"/>
  <cols>
    <col min="1" max="1" width="30.5703125" style="162" customWidth="1"/>
    <col min="2" max="18" width="9.140625" style="162"/>
  </cols>
  <sheetData>
    <row r="1" spans="1:18" s="474" customFormat="1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</row>
    <row r="2" spans="1:18" ht="18.75">
      <c r="A2" s="1079" t="s">
        <v>81</v>
      </c>
      <c r="B2" s="1079"/>
      <c r="C2" s="1079"/>
      <c r="D2" s="1079"/>
      <c r="E2" s="1079"/>
      <c r="F2" s="1079"/>
      <c r="G2" s="1079"/>
      <c r="H2" s="1079"/>
      <c r="I2" s="1079"/>
      <c r="J2" s="1079"/>
      <c r="K2" s="1079"/>
      <c r="L2" s="1079"/>
      <c r="M2" s="1079"/>
      <c r="N2" s="1079"/>
      <c r="O2" s="1079"/>
      <c r="P2" s="1079"/>
      <c r="Q2" s="1079"/>
      <c r="R2" s="1079"/>
    </row>
    <row r="3" spans="1:18" ht="18.75">
      <c r="A3" s="1079" t="s">
        <v>576</v>
      </c>
      <c r="B3" s="1079"/>
      <c r="C3" s="1079"/>
      <c r="D3" s="1079"/>
      <c r="E3" s="1079"/>
      <c r="F3" s="1079"/>
      <c r="G3" s="1079"/>
      <c r="H3" s="1079"/>
      <c r="I3" s="1079"/>
      <c r="J3" s="1079"/>
      <c r="K3" s="1079"/>
      <c r="L3" s="1079"/>
      <c r="M3" s="1079"/>
      <c r="N3" s="1079"/>
      <c r="O3" s="1079"/>
      <c r="P3" s="1079"/>
      <c r="Q3" s="1079"/>
      <c r="R3" s="1079"/>
    </row>
    <row r="6" spans="1:18" ht="15.75">
      <c r="A6" s="1080" t="str">
        <f>'Общестроительная изоляция'!$A$10:$M$10</f>
        <v>Общестроительная изоляция</v>
      </c>
      <c r="B6" s="1080"/>
      <c r="C6" s="1080"/>
      <c r="D6" s="1080"/>
      <c r="E6" s="1080"/>
      <c r="F6" s="1080"/>
      <c r="G6" s="1080"/>
      <c r="H6" s="1080"/>
      <c r="I6" s="1080"/>
      <c r="J6" s="1080"/>
      <c r="K6" s="1080"/>
      <c r="L6" s="1080"/>
      <c r="M6" s="1080"/>
      <c r="N6" s="1080"/>
      <c r="O6" s="1080"/>
      <c r="P6" s="1080"/>
      <c r="Q6" s="1080"/>
      <c r="R6" s="1080"/>
    </row>
    <row r="8" spans="1:18" ht="18">
      <c r="A8" s="1075" t="str">
        <f>'Общестроительная изоляция'!$A$9:$M$9</f>
        <v xml:space="preserve"> от 1 января 2018</v>
      </c>
      <c r="B8" s="1075"/>
      <c r="C8" s="1075"/>
      <c r="D8" s="1075"/>
      <c r="E8" s="1075"/>
      <c r="F8" s="1075"/>
      <c r="G8" s="1075"/>
      <c r="H8" s="1075"/>
      <c r="I8" s="1075"/>
      <c r="J8" s="1075"/>
      <c r="K8" s="1075"/>
      <c r="L8" s="1075"/>
      <c r="M8" s="1075"/>
      <c r="N8" s="1075"/>
      <c r="O8" s="1075"/>
      <c r="P8" s="1075"/>
      <c r="Q8" s="1075"/>
      <c r="R8" s="1075"/>
    </row>
    <row r="9" spans="1:18" s="955" customFormat="1" outlineLevel="1">
      <c r="A9" s="953"/>
      <c r="B9" s="954"/>
      <c r="C9" s="954"/>
      <c r="D9" s="954"/>
      <c r="E9" s="954"/>
      <c r="F9" s="954"/>
      <c r="G9" s="954"/>
      <c r="H9" s="954"/>
      <c r="I9" s="954"/>
      <c r="J9" s="954"/>
      <c r="K9" s="954"/>
      <c r="L9" s="954"/>
      <c r="M9" s="954"/>
      <c r="N9" s="954"/>
      <c r="O9" s="954"/>
      <c r="P9" s="954"/>
      <c r="Q9" s="954"/>
      <c r="R9" s="954"/>
    </row>
    <row r="10" spans="1:18" ht="15.75" outlineLevel="1">
      <c r="A10" s="1077" t="str">
        <f>'Общестроительная изоляция'!A15:M15</f>
        <v>Теплоизоляция стен с отделкой сайдингом, каркасных стен, мансард, скатных кровель, полов, перекрытий</v>
      </c>
      <c r="B10" s="1077"/>
      <c r="C10" s="1077"/>
      <c r="D10" s="1077"/>
      <c r="E10" s="1077"/>
      <c r="F10" s="1077"/>
      <c r="G10" s="1077"/>
      <c r="H10" s="1077"/>
      <c r="I10" s="1077"/>
      <c r="J10" s="1077"/>
      <c r="K10" s="1077"/>
      <c r="L10" s="1077"/>
      <c r="M10" s="1077"/>
      <c r="N10" s="1077"/>
      <c r="O10" s="1077"/>
      <c r="P10" s="1077"/>
      <c r="Q10" s="1077"/>
      <c r="R10" s="1077"/>
    </row>
    <row r="11" spans="1:18" ht="16.5" outlineLevel="2">
      <c r="A11" s="952" t="s">
        <v>11</v>
      </c>
    </row>
    <row r="12" spans="1:18" ht="16.5" outlineLevel="2">
      <c r="A12" s="952" t="s">
        <v>500</v>
      </c>
    </row>
    <row r="13" spans="1:18" ht="16.5" outlineLevel="2">
      <c r="A13" s="952" t="s">
        <v>501</v>
      </c>
    </row>
    <row r="14" spans="1:18" s="955" customFormat="1" outlineLevel="1">
      <c r="A14" s="953"/>
      <c r="B14" s="954"/>
      <c r="C14" s="954"/>
      <c r="D14" s="954"/>
      <c r="E14" s="954"/>
      <c r="F14" s="954"/>
      <c r="G14" s="954"/>
      <c r="H14" s="954"/>
      <c r="I14" s="954"/>
      <c r="J14" s="954"/>
      <c r="K14" s="954"/>
      <c r="L14" s="954"/>
      <c r="M14" s="954"/>
      <c r="N14" s="954"/>
      <c r="O14" s="954"/>
      <c r="P14" s="954"/>
      <c r="Q14" s="954"/>
      <c r="R14" s="954"/>
    </row>
    <row r="15" spans="1:18" s="474" customFormat="1" ht="15.75" customHeight="1" outlineLevel="1">
      <c r="A15" s="1076" t="str">
        <f>'Общестроительная изоляция'!A50:M50</f>
        <v>Теплоизоляция трехслойных стен, выполненных полностью или частично из мелкоштучных материалов, стен с отделкой сайдингом, каркасных стен, мансард, скатных кровель, полов, перекрытий</v>
      </c>
      <c r="B15" s="1076"/>
      <c r="C15" s="1076"/>
      <c r="D15" s="1076"/>
      <c r="E15" s="1076"/>
      <c r="F15" s="1076"/>
      <c r="G15" s="1076"/>
      <c r="H15" s="1076"/>
      <c r="I15" s="1076"/>
      <c r="J15" s="1076"/>
      <c r="K15" s="1076"/>
      <c r="L15" s="1076"/>
      <c r="M15" s="1076"/>
      <c r="N15" s="1076"/>
      <c r="O15" s="1076"/>
      <c r="P15" s="1076"/>
      <c r="Q15" s="1076"/>
      <c r="R15" s="1076"/>
    </row>
    <row r="16" spans="1:18" s="474" customFormat="1" ht="12.75" customHeight="1" outlineLevel="1">
      <c r="A16" s="1076"/>
      <c r="B16" s="1076"/>
      <c r="C16" s="1076"/>
      <c r="D16" s="1076"/>
      <c r="E16" s="1076"/>
      <c r="F16" s="1076"/>
      <c r="G16" s="1076"/>
      <c r="H16" s="1076"/>
      <c r="I16" s="1076"/>
      <c r="J16" s="1076"/>
      <c r="K16" s="1076"/>
      <c r="L16" s="1076"/>
      <c r="M16" s="1076"/>
      <c r="N16" s="1076"/>
      <c r="O16" s="1076"/>
      <c r="P16" s="1076"/>
      <c r="Q16" s="1076"/>
      <c r="R16" s="1076"/>
    </row>
    <row r="17" spans="1:18" ht="16.5" outlineLevel="2">
      <c r="A17" s="952" t="s">
        <v>472</v>
      </c>
    </row>
    <row r="18" spans="1:18" s="955" customFormat="1" outlineLevel="1">
      <c r="A18" s="953"/>
      <c r="B18" s="954"/>
      <c r="C18" s="954"/>
      <c r="D18" s="954"/>
      <c r="E18" s="954"/>
      <c r="F18" s="954"/>
      <c r="G18" s="954"/>
      <c r="H18" s="954"/>
      <c r="I18" s="954"/>
      <c r="J18" s="954"/>
      <c r="K18" s="954"/>
      <c r="L18" s="954"/>
      <c r="M18" s="954"/>
      <c r="N18" s="954"/>
      <c r="O18" s="954"/>
      <c r="P18" s="954"/>
      <c r="Q18" s="954"/>
      <c r="R18" s="954"/>
    </row>
    <row r="19" spans="1:18" ht="15.75" outlineLevel="1">
      <c r="A19" s="1077" t="str">
        <f>'Общестроительная изоляция'!A53:M53</f>
        <v>Теплоизоляция для стен в бане и сауне</v>
      </c>
      <c r="B19" s="1077"/>
      <c r="C19" s="1077"/>
      <c r="D19" s="1077"/>
      <c r="E19" s="1077"/>
      <c r="F19" s="1077"/>
      <c r="G19" s="1077"/>
      <c r="H19" s="1077"/>
      <c r="I19" s="1077"/>
      <c r="J19" s="1077"/>
      <c r="K19" s="1077"/>
      <c r="L19" s="1077"/>
      <c r="M19" s="1077"/>
      <c r="N19" s="1077"/>
    </row>
    <row r="20" spans="1:18" ht="16.5" outlineLevel="2">
      <c r="A20" s="952" t="s">
        <v>61</v>
      </c>
    </row>
    <row r="21" spans="1:18" s="474" customFormat="1" ht="16.5" outlineLevel="2">
      <c r="A21" s="952" t="s">
        <v>562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</row>
    <row r="22" spans="1:18" s="955" customFormat="1" outlineLevel="1">
      <c r="A22" s="953"/>
      <c r="B22" s="954"/>
      <c r="C22" s="954"/>
      <c r="D22" s="954"/>
      <c r="E22" s="954"/>
      <c r="F22" s="954"/>
      <c r="G22" s="954"/>
      <c r="H22" s="954"/>
      <c r="I22" s="954"/>
      <c r="J22" s="954"/>
      <c r="K22" s="954"/>
      <c r="L22" s="954"/>
      <c r="M22" s="954"/>
      <c r="N22" s="954"/>
      <c r="O22" s="954"/>
      <c r="P22" s="954"/>
      <c r="Q22" s="954"/>
      <c r="R22" s="954"/>
    </row>
    <row r="23" spans="1:18" ht="15.75" outlineLevel="1">
      <c r="A23" s="1077" t="str">
        <f>'Общестроительная изоляция'!A56:M56</f>
        <v>Теплоизоляция плоских поверхностей каминов, печей</v>
      </c>
      <c r="B23" s="1077"/>
      <c r="C23" s="1077"/>
      <c r="D23" s="1077"/>
      <c r="E23" s="1077"/>
      <c r="F23" s="1077"/>
      <c r="G23" s="1077"/>
      <c r="H23" s="1077"/>
      <c r="I23" s="1077"/>
      <c r="J23" s="1077"/>
      <c r="K23" s="1077"/>
      <c r="L23" s="1077"/>
      <c r="M23" s="1077"/>
      <c r="N23" s="1077"/>
    </row>
    <row r="24" spans="1:18" ht="16.5" outlineLevel="2">
      <c r="A24" s="952" t="s">
        <v>425</v>
      </c>
    </row>
    <row r="25" spans="1:18" s="955" customFormat="1" outlineLevel="1">
      <c r="A25" s="953"/>
      <c r="B25" s="954"/>
      <c r="C25" s="954"/>
      <c r="D25" s="954"/>
      <c r="E25" s="954"/>
      <c r="F25" s="954"/>
      <c r="G25" s="954"/>
      <c r="H25" s="954"/>
      <c r="I25" s="954"/>
      <c r="J25" s="954"/>
      <c r="K25" s="954"/>
      <c r="L25" s="954"/>
      <c r="M25" s="954"/>
      <c r="N25" s="954"/>
      <c r="O25" s="954"/>
      <c r="P25" s="954"/>
      <c r="Q25" s="954"/>
      <c r="R25" s="954"/>
    </row>
    <row r="26" spans="1:18" ht="15.75" outlineLevel="1">
      <c r="A26" s="1077" t="str">
        <f>'Общестроительная изоляция'!A58:M58</f>
        <v>Звукоизоляция перегородок, облицовок, перекрытий и потолков</v>
      </c>
      <c r="B26" s="1077"/>
      <c r="C26" s="1077"/>
      <c r="D26" s="1077"/>
      <c r="E26" s="1077"/>
      <c r="F26" s="1077"/>
      <c r="G26" s="1077"/>
      <c r="H26" s="1077"/>
      <c r="I26" s="1077"/>
      <c r="J26" s="1077"/>
      <c r="K26" s="1077"/>
      <c r="L26" s="1077"/>
      <c r="M26" s="1077"/>
      <c r="N26" s="1077"/>
    </row>
    <row r="27" spans="1:18" ht="16.5" outlineLevel="2">
      <c r="A27" s="952" t="s">
        <v>25</v>
      </c>
    </row>
    <row r="28" spans="1:18" ht="16.5" outlineLevel="2">
      <c r="A28" s="952" t="s">
        <v>440</v>
      </c>
    </row>
    <row r="29" spans="1:18" ht="16.5" outlineLevel="2">
      <c r="A29" s="952" t="s">
        <v>93</v>
      </c>
    </row>
    <row r="30" spans="1:18" s="955" customFormat="1" ht="16.5" outlineLevel="2">
      <c r="A30" s="952" t="s">
        <v>209</v>
      </c>
      <c r="B30" s="954"/>
      <c r="C30" s="954"/>
      <c r="D30" s="954"/>
      <c r="E30" s="954"/>
      <c r="F30" s="954"/>
      <c r="G30" s="954"/>
      <c r="H30" s="954"/>
      <c r="I30" s="954"/>
      <c r="J30" s="954"/>
      <c r="K30" s="954"/>
      <c r="L30" s="954"/>
      <c r="M30" s="954"/>
      <c r="N30" s="954"/>
      <c r="O30" s="954"/>
      <c r="P30" s="954"/>
      <c r="Q30" s="954"/>
      <c r="R30" s="954"/>
    </row>
    <row r="31" spans="1:18" s="955" customFormat="1" ht="16.5" outlineLevel="1">
      <c r="A31" s="952"/>
      <c r="B31" s="954"/>
      <c r="C31" s="954"/>
      <c r="D31" s="954"/>
      <c r="E31" s="954"/>
      <c r="F31" s="954"/>
      <c r="G31" s="954"/>
      <c r="H31" s="954"/>
      <c r="I31" s="954"/>
      <c r="J31" s="954"/>
      <c r="K31" s="954"/>
      <c r="L31" s="954"/>
      <c r="M31" s="954"/>
      <c r="N31" s="954"/>
      <c r="O31" s="954"/>
      <c r="P31" s="954"/>
      <c r="Q31" s="954"/>
      <c r="R31" s="954"/>
    </row>
    <row r="32" spans="1:18" ht="15.75" outlineLevel="1">
      <c r="A32" s="1077" t="str">
        <f>'Общестроительная изоляция'!A95:M95</f>
        <v>Тепло- и звукоизоляция полов с эксплуатационной нагрузкой до 3 кПа</v>
      </c>
      <c r="B32" s="1077"/>
      <c r="C32" s="1077"/>
      <c r="D32" s="1077"/>
      <c r="E32" s="1077"/>
      <c r="F32" s="1077"/>
      <c r="G32" s="1077"/>
      <c r="H32" s="1077"/>
      <c r="I32" s="1077"/>
      <c r="J32" s="1077"/>
      <c r="K32" s="1077"/>
      <c r="L32" s="1077"/>
      <c r="M32" s="1077"/>
      <c r="N32" s="1077"/>
    </row>
    <row r="33" spans="1:18" ht="16.5" outlineLevel="2">
      <c r="A33" s="952" t="s">
        <v>14</v>
      </c>
    </row>
    <row r="34" spans="1:18" s="955" customFormat="1" outlineLevel="1">
      <c r="A34" s="953"/>
      <c r="B34" s="954"/>
      <c r="C34" s="954"/>
      <c r="D34" s="954"/>
      <c r="E34" s="954"/>
      <c r="F34" s="954"/>
      <c r="G34" s="954"/>
      <c r="H34" s="954"/>
      <c r="I34" s="954"/>
      <c r="J34" s="954"/>
      <c r="K34" s="954"/>
      <c r="L34" s="954"/>
      <c r="M34" s="954"/>
      <c r="N34" s="954"/>
      <c r="O34" s="954"/>
      <c r="P34" s="954"/>
      <c r="Q34" s="954"/>
      <c r="R34" s="954"/>
    </row>
    <row r="35" spans="1:18" ht="15.75" outlineLevel="1">
      <c r="A35" s="1077" t="str">
        <f>'Общестроительная изоляция'!A115:M115</f>
        <v>Тепло- и звукоизоляция полов с эксплуатационной нагрузкой от 3 кПа до 5 кПа</v>
      </c>
      <c r="B35" s="1077"/>
      <c r="C35" s="1077"/>
      <c r="D35" s="1077"/>
      <c r="E35" s="1077"/>
      <c r="F35" s="1077"/>
      <c r="G35" s="1077"/>
      <c r="H35" s="1077"/>
      <c r="I35" s="1077"/>
      <c r="J35" s="1077"/>
      <c r="K35" s="1077"/>
      <c r="L35" s="1077"/>
      <c r="M35" s="1077"/>
      <c r="N35" s="1077"/>
    </row>
    <row r="36" spans="1:18" ht="16.5" outlineLevel="2">
      <c r="A36" s="952" t="s">
        <v>15</v>
      </c>
    </row>
    <row r="37" spans="1:18" s="955" customFormat="1" outlineLevel="1">
      <c r="A37" s="953"/>
      <c r="B37" s="954"/>
      <c r="C37" s="954"/>
      <c r="D37" s="954"/>
      <c r="E37" s="954"/>
      <c r="F37" s="954"/>
      <c r="G37" s="954"/>
      <c r="H37" s="954"/>
      <c r="I37" s="954"/>
      <c r="J37" s="954"/>
      <c r="K37" s="954"/>
      <c r="L37" s="954"/>
      <c r="M37" s="954"/>
      <c r="N37" s="954"/>
      <c r="O37" s="954"/>
      <c r="P37" s="954"/>
      <c r="Q37" s="954"/>
      <c r="R37" s="954"/>
    </row>
    <row r="38" spans="1:18" ht="15.75" outlineLevel="1">
      <c r="A38" s="1077" t="str">
        <f>'Общестроительная изоляция'!A135:M135</f>
        <v>Средний слой в слоистых кладках</v>
      </c>
      <c r="B38" s="1077"/>
      <c r="C38" s="1077"/>
      <c r="D38" s="1077"/>
      <c r="E38" s="1077"/>
      <c r="F38" s="1077"/>
      <c r="G38" s="1077"/>
      <c r="H38" s="1077"/>
      <c r="I38" s="1077"/>
      <c r="J38" s="1077"/>
      <c r="K38" s="1077"/>
      <c r="L38" s="1077"/>
      <c r="M38" s="1077"/>
      <c r="N38" s="1077"/>
    </row>
    <row r="39" spans="1:18" ht="16.5" outlineLevel="2">
      <c r="A39" s="952" t="s">
        <v>13</v>
      </c>
    </row>
    <row r="40" spans="1:18" s="955" customFormat="1" outlineLevel="1">
      <c r="A40" s="953"/>
      <c r="B40" s="954"/>
      <c r="C40" s="954"/>
      <c r="D40" s="954"/>
      <c r="E40" s="954"/>
      <c r="F40" s="954"/>
      <c r="G40" s="954"/>
      <c r="H40" s="954"/>
      <c r="I40" s="954"/>
      <c r="J40" s="954"/>
      <c r="K40" s="954"/>
      <c r="L40" s="954"/>
      <c r="M40" s="954"/>
      <c r="N40" s="954"/>
      <c r="O40" s="954"/>
      <c r="P40" s="954"/>
      <c r="Q40" s="954"/>
      <c r="R40" s="954"/>
    </row>
    <row r="41" spans="1:18" s="474" customFormat="1" ht="18">
      <c r="A41" s="1075" t="str">
        <f>'Изоляция для НФС'!A12:M12</f>
        <v>Изоляция для навесных фасадных систем с воздушным зазором</v>
      </c>
      <c r="B41" s="1075"/>
      <c r="C41" s="1075"/>
      <c r="D41" s="1075"/>
      <c r="E41" s="1075"/>
      <c r="F41" s="1075"/>
      <c r="G41" s="1075"/>
      <c r="H41" s="1075"/>
      <c r="I41" s="1075"/>
      <c r="J41" s="1075"/>
      <c r="K41" s="1075"/>
      <c r="L41" s="1075"/>
      <c r="M41" s="1075"/>
      <c r="N41" s="1075"/>
      <c r="O41" s="1075"/>
      <c r="P41" s="1075"/>
      <c r="Q41" s="1075"/>
      <c r="R41" s="1075"/>
    </row>
    <row r="42" spans="1:18" s="955" customFormat="1" outlineLevel="1">
      <c r="A42" s="953"/>
      <c r="B42" s="954"/>
      <c r="C42" s="954"/>
      <c r="D42" s="954"/>
      <c r="E42" s="954"/>
      <c r="F42" s="954"/>
      <c r="G42" s="954"/>
      <c r="H42" s="954"/>
      <c r="I42" s="954"/>
      <c r="J42" s="954"/>
      <c r="K42" s="954"/>
      <c r="L42" s="954"/>
      <c r="M42" s="954"/>
      <c r="N42" s="954"/>
      <c r="O42" s="954"/>
      <c r="P42" s="954"/>
      <c r="Q42" s="954"/>
      <c r="R42" s="954"/>
    </row>
    <row r="43" spans="1:18" ht="16.5" outlineLevel="1">
      <c r="A43" s="952" t="s">
        <v>21</v>
      </c>
    </row>
    <row r="44" spans="1:18" ht="16.5" outlineLevel="1">
      <c r="A44" s="952" t="s">
        <v>335</v>
      </c>
    </row>
    <row r="45" spans="1:18" ht="16.5" outlineLevel="1">
      <c r="A45" s="952" t="s">
        <v>12</v>
      </c>
    </row>
    <row r="46" spans="1:18" ht="16.5" outlineLevel="1">
      <c r="A46" s="952" t="s">
        <v>40</v>
      </c>
    </row>
    <row r="47" spans="1:18" ht="16.5" outlineLevel="1">
      <c r="A47" s="952" t="s">
        <v>337</v>
      </c>
    </row>
    <row r="48" spans="1:18" ht="16.5" outlineLevel="1">
      <c r="A48" s="952" t="s">
        <v>65</v>
      </c>
    </row>
    <row r="49" spans="1:18" s="955" customFormat="1" ht="16.5" outlineLevel="1">
      <c r="A49" s="952" t="s">
        <v>207</v>
      </c>
      <c r="B49" s="974"/>
      <c r="C49" s="957"/>
      <c r="D49" s="957"/>
      <c r="E49" s="957"/>
      <c r="F49" s="957"/>
      <c r="G49" s="957"/>
      <c r="H49" s="957"/>
      <c r="I49" s="957"/>
      <c r="J49" s="957"/>
      <c r="K49" s="957"/>
      <c r="L49" s="957"/>
      <c r="M49" s="957"/>
      <c r="N49" s="957"/>
      <c r="O49" s="954"/>
      <c r="P49" s="954"/>
      <c r="Q49" s="954"/>
      <c r="R49" s="954"/>
    </row>
    <row r="50" spans="1:18" s="955" customFormat="1" ht="16.5" outlineLevel="1">
      <c r="A50" s="952" t="s">
        <v>208</v>
      </c>
      <c r="B50" s="974"/>
      <c r="C50" s="957"/>
      <c r="D50" s="957"/>
      <c r="E50" s="957"/>
      <c r="F50" s="957"/>
      <c r="G50" s="957"/>
      <c r="H50" s="957"/>
      <c r="I50" s="957"/>
      <c r="J50" s="957"/>
      <c r="K50" s="957"/>
      <c r="L50" s="957"/>
      <c r="M50" s="957"/>
      <c r="N50" s="957"/>
      <c r="O50" s="954"/>
      <c r="P50" s="954"/>
      <c r="Q50" s="954"/>
      <c r="R50" s="954"/>
    </row>
    <row r="51" spans="1:18" s="955" customFormat="1" ht="16.5" outlineLevel="1">
      <c r="A51" s="952" t="s">
        <v>205</v>
      </c>
      <c r="B51" s="974"/>
      <c r="C51" s="957"/>
      <c r="D51" s="957"/>
      <c r="E51" s="957"/>
      <c r="F51" s="957"/>
      <c r="G51" s="957"/>
      <c r="H51" s="957"/>
      <c r="I51" s="957"/>
      <c r="J51" s="957"/>
      <c r="K51" s="957"/>
      <c r="L51" s="957"/>
      <c r="M51" s="957"/>
      <c r="N51" s="957"/>
      <c r="O51" s="954"/>
      <c r="P51" s="954"/>
      <c r="Q51" s="954"/>
      <c r="R51" s="954"/>
    </row>
    <row r="52" spans="1:18" s="955" customFormat="1" ht="15.75" outlineLevel="1">
      <c r="A52" s="957"/>
      <c r="B52" s="974"/>
      <c r="C52" s="957"/>
      <c r="D52" s="957"/>
      <c r="E52" s="957"/>
      <c r="F52" s="957"/>
      <c r="G52" s="957"/>
      <c r="H52" s="957"/>
      <c r="I52" s="957"/>
      <c r="J52" s="957"/>
      <c r="K52" s="957"/>
      <c r="L52" s="957"/>
      <c r="M52" s="957"/>
      <c r="N52" s="957"/>
      <c r="O52" s="954"/>
      <c r="P52" s="954"/>
      <c r="Q52" s="954"/>
      <c r="R52" s="954"/>
    </row>
    <row r="53" spans="1:18" s="474" customFormat="1" ht="18">
      <c r="A53" s="1075" t="s">
        <v>555</v>
      </c>
      <c r="B53" s="1075"/>
      <c r="C53" s="1075"/>
      <c r="D53" s="1075"/>
      <c r="E53" s="1075"/>
      <c r="F53" s="1075"/>
      <c r="G53" s="1075"/>
      <c r="H53" s="1075"/>
      <c r="I53" s="1075"/>
      <c r="J53" s="1075"/>
      <c r="K53" s="1075"/>
      <c r="L53" s="1075"/>
      <c r="M53" s="1075"/>
      <c r="N53" s="1075"/>
      <c r="O53" s="1075"/>
      <c r="P53" s="1075"/>
      <c r="Q53" s="1075"/>
      <c r="R53" s="1075"/>
    </row>
    <row r="54" spans="1:18" s="955" customFormat="1" outlineLevel="1">
      <c r="A54" s="953"/>
      <c r="B54" s="954"/>
      <c r="C54" s="954"/>
      <c r="D54" s="954"/>
      <c r="E54" s="954"/>
      <c r="F54" s="954"/>
      <c r="G54" s="954"/>
      <c r="H54" s="954"/>
      <c r="I54" s="954"/>
      <c r="J54" s="954"/>
      <c r="K54" s="954"/>
      <c r="L54" s="954"/>
      <c r="M54" s="954"/>
      <c r="N54" s="954"/>
      <c r="O54" s="954"/>
      <c r="P54" s="954"/>
      <c r="Q54" s="954"/>
      <c r="R54" s="954"/>
    </row>
    <row r="55" spans="1:18" ht="15.75" outlineLevel="1">
      <c r="A55" s="1077" t="str">
        <f>'РУФ БАТТС Д '!A15:M15</f>
        <v>Кровельная теплоизоляция двойной плотности                                                                                                                                                                                                                (Плиты имеют комбинированную структуру и состоят из жесткого верхнего (наружного) и более легкого нижнего (внутреннего) слоев)</v>
      </c>
      <c r="B55" s="1077"/>
      <c r="C55" s="1077"/>
      <c r="D55" s="1077"/>
      <c r="E55" s="1077"/>
      <c r="F55" s="1077"/>
      <c r="G55" s="1077"/>
      <c r="H55" s="1077"/>
      <c r="I55" s="1077"/>
      <c r="J55" s="1077"/>
      <c r="K55" s="1077"/>
      <c r="L55" s="1077"/>
      <c r="M55" s="1077"/>
      <c r="N55" s="1077"/>
    </row>
    <row r="56" spans="1:18" ht="16.5" outlineLevel="2">
      <c r="A56" s="952" t="s">
        <v>502</v>
      </c>
    </row>
    <row r="57" spans="1:18" ht="16.5" outlineLevel="2">
      <c r="A57" s="952" t="s">
        <v>503</v>
      </c>
    </row>
    <row r="58" spans="1:18" ht="16.5" outlineLevel="2">
      <c r="A58" s="952" t="s">
        <v>316</v>
      </c>
    </row>
    <row r="59" spans="1:18" s="955" customFormat="1" outlineLevel="2">
      <c r="A59" s="953"/>
      <c r="B59" s="954"/>
      <c r="C59" s="954"/>
      <c r="D59" s="954"/>
      <c r="E59" s="954"/>
      <c r="F59" s="954"/>
      <c r="G59" s="954"/>
      <c r="H59" s="954"/>
      <c r="I59" s="954"/>
      <c r="J59" s="954"/>
      <c r="K59" s="954"/>
      <c r="L59" s="954"/>
      <c r="M59" s="954"/>
      <c r="N59" s="954"/>
      <c r="O59" s="954"/>
      <c r="P59" s="954"/>
      <c r="Q59" s="954"/>
      <c r="R59" s="954"/>
    </row>
    <row r="60" spans="1:18" ht="15.75" outlineLevel="1">
      <c r="A60" s="1077" t="str">
        <f>'РУФ БАТТС В + Н'!A15:M15</f>
        <v>Кровельная теплоизоляция  верхнего слоя</v>
      </c>
      <c r="B60" s="1077"/>
      <c r="C60" s="1077"/>
      <c r="D60" s="1077"/>
      <c r="E60" s="1077"/>
      <c r="F60" s="1077"/>
      <c r="G60" s="1077"/>
      <c r="H60" s="1077"/>
      <c r="I60" s="1077"/>
      <c r="J60" s="1077"/>
      <c r="K60" s="1077"/>
      <c r="L60" s="1077"/>
      <c r="M60" s="1077"/>
      <c r="N60" s="1077"/>
    </row>
    <row r="61" spans="1:18" ht="16.5" hidden="1" outlineLevel="3">
      <c r="A61" s="952" t="s">
        <v>504</v>
      </c>
    </row>
    <row r="62" spans="1:18" ht="16.5" hidden="1" outlineLevel="3">
      <c r="A62" s="952" t="s">
        <v>505</v>
      </c>
    </row>
    <row r="63" spans="1:18" s="955" customFormat="1" hidden="1" outlineLevel="3">
      <c r="A63" s="953"/>
      <c r="B63" s="954"/>
      <c r="C63" s="954"/>
      <c r="D63" s="954"/>
      <c r="E63" s="954"/>
      <c r="F63" s="954"/>
      <c r="G63" s="954"/>
      <c r="H63" s="954"/>
      <c r="I63" s="954"/>
      <c r="J63" s="954"/>
      <c r="K63" s="954"/>
      <c r="L63" s="954"/>
      <c r="M63" s="954"/>
      <c r="N63" s="954"/>
      <c r="O63" s="954"/>
      <c r="P63" s="954"/>
      <c r="Q63" s="954"/>
      <c r="R63" s="954"/>
    </row>
    <row r="64" spans="1:18" ht="15.75" outlineLevel="1" collapsed="1">
      <c r="A64" s="1077" t="str">
        <f>'РУФ БАТТС В + Н'!A36:M36</f>
        <v>Кровельная теплоизоляция нижнего слоя</v>
      </c>
      <c r="B64" s="1077"/>
      <c r="C64" s="1077"/>
      <c r="D64" s="1077"/>
      <c r="E64" s="1077"/>
      <c r="F64" s="1077"/>
      <c r="G64" s="1077"/>
      <c r="H64" s="1077"/>
      <c r="I64" s="1077"/>
      <c r="J64" s="1077"/>
      <c r="K64" s="1077"/>
      <c r="L64" s="1077"/>
      <c r="M64" s="1077"/>
      <c r="N64" s="1077"/>
    </row>
    <row r="65" spans="1:19" ht="16.5" outlineLevel="2">
      <c r="A65" s="952" t="s">
        <v>506</v>
      </c>
    </row>
    <row r="66" spans="1:19" ht="16.5" outlineLevel="2">
      <c r="A66" s="952" t="s">
        <v>507</v>
      </c>
    </row>
    <row r="67" spans="1:19" s="955" customFormat="1" outlineLevel="2">
      <c r="A67" s="953"/>
      <c r="B67" s="954"/>
      <c r="C67" s="954"/>
      <c r="D67" s="954"/>
      <c r="E67" s="954"/>
      <c r="F67" s="954"/>
      <c r="G67" s="954"/>
      <c r="H67" s="954"/>
      <c r="I67" s="954"/>
      <c r="J67" s="954"/>
      <c r="K67" s="954"/>
      <c r="L67" s="954"/>
      <c r="M67" s="954"/>
      <c r="N67" s="954"/>
      <c r="O67" s="954"/>
      <c r="P67" s="954"/>
      <c r="Q67" s="954"/>
      <c r="R67" s="954"/>
    </row>
    <row r="68" spans="1:19" ht="15.75" outlineLevel="1">
      <c r="A68" s="1077" t="str">
        <f>'РУФ БАТТС (спец.плиты)'!A15:M15</f>
        <v>Специальные продукты</v>
      </c>
      <c r="B68" s="1077"/>
      <c r="C68" s="1077"/>
      <c r="D68" s="1077"/>
      <c r="E68" s="1077"/>
      <c r="F68" s="1077"/>
      <c r="G68" s="1077"/>
      <c r="H68" s="1077"/>
      <c r="I68" s="1077"/>
      <c r="J68" s="1077"/>
      <c r="K68" s="1077"/>
      <c r="L68" s="1077"/>
      <c r="M68" s="1077"/>
      <c r="N68" s="1077"/>
    </row>
    <row r="69" spans="1:19" ht="16.5" outlineLevel="2">
      <c r="A69" s="952" t="s">
        <v>509</v>
      </c>
      <c r="S69" s="989"/>
    </row>
    <row r="70" spans="1:19" ht="16.5" outlineLevel="2">
      <c r="A70" s="952" t="s">
        <v>508</v>
      </c>
    </row>
    <row r="71" spans="1:19" ht="16.5" outlineLevel="2">
      <c r="A71" s="952" t="s">
        <v>39</v>
      </c>
    </row>
    <row r="72" spans="1:19" ht="16.5" outlineLevel="1">
      <c r="A72" s="952"/>
    </row>
    <row r="73" spans="1:19" s="474" customFormat="1" ht="18">
      <c r="A73" s="1075" t="str">
        <f>'Изоляция для СФТК'!A9:M9</f>
        <v>Изоляция для систем фасадных теплоизоляционных композиционных с наружными штукатурными слоями</v>
      </c>
      <c r="B73" s="1075"/>
      <c r="C73" s="1075"/>
      <c r="D73" s="1075"/>
      <c r="E73" s="1075"/>
      <c r="F73" s="1075"/>
      <c r="G73" s="1075"/>
      <c r="H73" s="1075"/>
      <c r="I73" s="1075"/>
      <c r="J73" s="1075"/>
      <c r="K73" s="1075"/>
      <c r="L73" s="1075"/>
      <c r="M73" s="1075"/>
      <c r="N73" s="1075"/>
      <c r="O73" s="1075"/>
      <c r="P73" s="1075"/>
      <c r="Q73" s="1075"/>
      <c r="R73" s="1075"/>
    </row>
    <row r="74" spans="1:19" s="955" customFormat="1" outlineLevel="1">
      <c r="A74" s="953"/>
      <c r="B74" s="954"/>
      <c r="C74" s="954"/>
      <c r="D74" s="954"/>
      <c r="E74" s="954"/>
      <c r="F74" s="954"/>
      <c r="G74" s="954"/>
      <c r="H74" s="954"/>
      <c r="I74" s="954"/>
      <c r="J74" s="954"/>
      <c r="K74" s="954"/>
      <c r="L74" s="954"/>
      <c r="M74" s="954"/>
      <c r="N74" s="954"/>
      <c r="O74" s="954"/>
      <c r="P74" s="954"/>
      <c r="Q74" s="954"/>
      <c r="R74" s="954"/>
    </row>
    <row r="75" spans="1:19" ht="15.75" outlineLevel="1">
      <c r="A75" s="1077" t="str">
        <f>'Изоляция для СФТК'!A15:M15</f>
        <v>Теплоизоляция штукатурных фасадов</v>
      </c>
      <c r="B75" s="1077"/>
      <c r="C75" s="1077"/>
      <c r="D75" s="1077"/>
      <c r="E75" s="1077"/>
      <c r="F75" s="1077"/>
      <c r="G75" s="1077"/>
      <c r="H75" s="1077"/>
      <c r="I75" s="1077"/>
      <c r="J75" s="1077"/>
      <c r="K75" s="1077"/>
      <c r="L75" s="1077"/>
      <c r="M75" s="1077"/>
      <c r="N75" s="1077"/>
    </row>
    <row r="76" spans="1:19" s="1065" customFormat="1" ht="16.5" outlineLevel="2">
      <c r="A76" s="952" t="s">
        <v>474</v>
      </c>
      <c r="B76" s="956"/>
      <c r="C76" s="956"/>
      <c r="D76" s="956"/>
      <c r="E76" s="956"/>
      <c r="F76" s="956"/>
      <c r="G76" s="956"/>
      <c r="H76" s="956"/>
      <c r="I76" s="956"/>
      <c r="J76" s="956"/>
      <c r="K76" s="956"/>
      <c r="L76" s="956"/>
      <c r="M76" s="956"/>
      <c r="N76" s="956"/>
      <c r="O76" s="956"/>
      <c r="P76" s="956"/>
      <c r="Q76" s="956"/>
      <c r="R76" s="956"/>
    </row>
    <row r="77" spans="1:19" s="474" customFormat="1" ht="16.5" outlineLevel="2">
      <c r="A77" s="952" t="s">
        <v>227</v>
      </c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</row>
    <row r="78" spans="1:19" ht="16.5" outlineLevel="2">
      <c r="A78" s="952" t="s">
        <v>475</v>
      </c>
    </row>
    <row r="79" spans="1:19" ht="16.5" outlineLevel="2">
      <c r="A79" s="952" t="s">
        <v>370</v>
      </c>
    </row>
    <row r="80" spans="1:19" s="955" customFormat="1" outlineLevel="1">
      <c r="A80" s="953"/>
      <c r="B80" s="954"/>
      <c r="C80" s="954"/>
      <c r="D80" s="954"/>
      <c r="E80" s="954"/>
      <c r="F80" s="954"/>
      <c r="G80" s="954"/>
      <c r="H80" s="954"/>
      <c r="I80" s="954"/>
      <c r="J80" s="954"/>
      <c r="K80" s="954"/>
      <c r="L80" s="954"/>
      <c r="M80" s="954"/>
      <c r="N80" s="954"/>
      <c r="O80" s="954"/>
      <c r="P80" s="954"/>
      <c r="Q80" s="954"/>
      <c r="R80" s="954"/>
    </row>
    <row r="81" spans="1:19" s="474" customFormat="1" ht="15.75" outlineLevel="1">
      <c r="A81" s="1077" t="str">
        <f>'Изоляция для СФТК'!A97:M97</f>
        <v>Теплоизоляция для штукатурных фасадов в малоэтажном строительстве</v>
      </c>
      <c r="B81" s="1077"/>
      <c r="C81" s="1077"/>
      <c r="D81" s="1077"/>
      <c r="E81" s="1077"/>
      <c r="F81" s="1077"/>
      <c r="G81" s="1077"/>
      <c r="H81" s="1077"/>
      <c r="I81" s="1077"/>
      <c r="J81" s="1077"/>
      <c r="K81" s="1077"/>
      <c r="L81" s="1077"/>
      <c r="M81" s="1077"/>
      <c r="N81" s="1077"/>
      <c r="O81" s="162"/>
      <c r="P81" s="162"/>
      <c r="Q81" s="162"/>
      <c r="R81" s="162"/>
    </row>
    <row r="82" spans="1:19" ht="16.5" outlineLevel="2">
      <c r="A82" s="952" t="s">
        <v>217</v>
      </c>
    </row>
    <row r="83" spans="1:19" s="955" customFormat="1" outlineLevel="1">
      <c r="A83" s="953"/>
      <c r="B83" s="954"/>
      <c r="C83" s="954"/>
      <c r="D83" s="954"/>
      <c r="E83" s="954"/>
      <c r="F83" s="954"/>
      <c r="G83" s="954"/>
      <c r="H83" s="954"/>
      <c r="I83" s="954"/>
      <c r="J83" s="954"/>
      <c r="K83" s="954"/>
      <c r="L83" s="954"/>
      <c r="M83" s="954"/>
      <c r="N83" s="954"/>
      <c r="O83" s="954"/>
      <c r="P83" s="954"/>
      <c r="Q83" s="954"/>
      <c r="R83" s="954"/>
    </row>
    <row r="84" spans="1:19" s="474" customFormat="1" ht="15.75" outlineLevel="1">
      <c r="A84" s="1077" t="str">
        <f>'Изоляция для СФТК'!A100:M100</f>
        <v>Теплоизоляция фасадов с оштукатуриванием по стальной армирующей сетке</v>
      </c>
      <c r="B84" s="1077"/>
      <c r="C84" s="1077"/>
      <c r="D84" s="1077"/>
      <c r="E84" s="1077"/>
      <c r="F84" s="1077"/>
      <c r="G84" s="1077"/>
      <c r="H84" s="1077"/>
      <c r="I84" s="1077"/>
      <c r="J84" s="1077"/>
      <c r="K84" s="1077"/>
      <c r="L84" s="1077"/>
      <c r="M84" s="1077"/>
      <c r="N84" s="1077"/>
      <c r="O84" s="162"/>
      <c r="P84" s="162"/>
      <c r="Q84" s="162"/>
      <c r="R84" s="162"/>
    </row>
    <row r="85" spans="1:19" ht="16.5" outlineLevel="2">
      <c r="A85" s="952" t="s">
        <v>18</v>
      </c>
    </row>
    <row r="86" spans="1:19" s="955" customFormat="1" outlineLevel="1">
      <c r="A86" s="953"/>
      <c r="B86" s="954"/>
      <c r="C86" s="954"/>
      <c r="D86" s="954"/>
      <c r="E86" s="954"/>
      <c r="F86" s="954"/>
      <c r="G86" s="954"/>
      <c r="H86" s="954"/>
      <c r="I86" s="954"/>
      <c r="J86" s="954"/>
      <c r="K86" s="954"/>
      <c r="L86" s="954"/>
      <c r="M86" s="954"/>
      <c r="N86" s="954"/>
      <c r="O86" s="954"/>
      <c r="P86" s="954"/>
      <c r="Q86" s="954"/>
      <c r="R86" s="954"/>
    </row>
    <row r="87" spans="1:19" ht="15.75" outlineLevel="1">
      <c r="A87" s="1077" t="str">
        <f>'Изоляция для СФТК'!A117:M117</f>
        <v>Теплоизоляция штукатурных фасадов, применяется при утеплении участков балконов, лоджий, стен, имеющих криволинейную или "ломаную" поверхность (эркеры, пилястры и т.п.)</v>
      </c>
      <c r="B87" s="1077"/>
      <c r="C87" s="1077"/>
      <c r="D87" s="1077"/>
      <c r="E87" s="1077"/>
      <c r="F87" s="1077"/>
      <c r="G87" s="1077"/>
      <c r="H87" s="1077"/>
      <c r="I87" s="1077"/>
      <c r="J87" s="1077"/>
      <c r="K87" s="1077"/>
      <c r="L87" s="1077"/>
      <c r="M87" s="1077"/>
      <c r="N87" s="1077"/>
    </row>
    <row r="88" spans="1:19" ht="16.5" outlineLevel="2">
      <c r="A88" s="952" t="s">
        <v>38</v>
      </c>
    </row>
    <row r="89" spans="1:19" ht="16.5" outlineLevel="1">
      <c r="A89" s="952"/>
    </row>
    <row r="90" spans="1:19" s="474" customFormat="1" ht="18">
      <c r="A90" s="1075" t="str">
        <f>'Изоляция ж_б и сендвич панелей'!A9:M9</f>
        <v>Изоляция в составе железобетонных и сендвич панелей</v>
      </c>
      <c r="B90" s="1075"/>
      <c r="C90" s="1075"/>
      <c r="D90" s="1075"/>
      <c r="E90" s="1075"/>
      <c r="F90" s="1075"/>
      <c r="G90" s="1075"/>
      <c r="H90" s="1075"/>
      <c r="I90" s="1075"/>
      <c r="J90" s="1075"/>
      <c r="K90" s="1075"/>
      <c r="L90" s="1075"/>
      <c r="M90" s="1075"/>
      <c r="N90" s="1075"/>
      <c r="O90" s="1075"/>
      <c r="P90" s="1075"/>
      <c r="Q90" s="1075"/>
      <c r="R90" s="1075"/>
    </row>
    <row r="91" spans="1:19" ht="12.75" customHeight="1" outlineLevel="1">
      <c r="A91" s="1078"/>
      <c r="B91" s="1078"/>
      <c r="C91" s="1078"/>
      <c r="D91" s="1078"/>
      <c r="E91" s="1078"/>
      <c r="F91" s="1078"/>
      <c r="G91" s="1078"/>
      <c r="H91" s="1078"/>
      <c r="I91" s="1078"/>
      <c r="J91" s="1078"/>
      <c r="K91" s="1078"/>
      <c r="L91" s="1078"/>
      <c r="M91" s="1078"/>
      <c r="N91" s="1078"/>
      <c r="O91" s="1078"/>
      <c r="P91" s="1078"/>
      <c r="Q91" s="1078"/>
      <c r="R91" s="1078"/>
    </row>
    <row r="92" spans="1:19" ht="16.5" outlineLevel="1">
      <c r="A92" s="952" t="s">
        <v>89</v>
      </c>
      <c r="S92" s="989"/>
    </row>
    <row r="93" spans="1:19" s="474" customFormat="1" ht="16.5" outlineLevel="1">
      <c r="A93" s="952" t="s">
        <v>550</v>
      </c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989"/>
    </row>
    <row r="94" spans="1:19" s="474" customFormat="1" ht="16.5" outlineLevel="1">
      <c r="A94" s="952" t="s">
        <v>551</v>
      </c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989"/>
    </row>
    <row r="95" spans="1:19" s="162" customFormat="1" ht="16.5" outlineLevel="1">
      <c r="A95" s="952" t="s">
        <v>35</v>
      </c>
      <c r="S95" s="1066"/>
    </row>
    <row r="96" spans="1:19" s="162" customFormat="1" ht="16.5" outlineLevel="1">
      <c r="A96" s="952" t="s">
        <v>36</v>
      </c>
      <c r="S96" s="1066"/>
    </row>
    <row r="97" spans="1:19" s="162" customFormat="1" ht="16.5" outlineLevel="1">
      <c r="A97" s="952" t="s">
        <v>552</v>
      </c>
      <c r="S97" s="1066"/>
    </row>
    <row r="98" spans="1:19" s="162" customFormat="1" ht="16.5" outlineLevel="1">
      <c r="A98" s="952" t="s">
        <v>553</v>
      </c>
      <c r="S98" s="1066"/>
    </row>
    <row r="99" spans="1:19" s="162" customFormat="1" ht="16.5" outlineLevel="1">
      <c r="A99" s="952" t="s">
        <v>554</v>
      </c>
      <c r="S99" s="1066"/>
    </row>
    <row r="100" spans="1:19" outlineLevel="1">
      <c r="S100" s="989"/>
    </row>
    <row r="101" spans="1:19" s="474" customFormat="1" ht="18">
      <c r="A101" s="1075" t="str">
        <f>'Мембраны и Пароизоляция'!A9:J9</f>
        <v>Паропроницаемые мембраны и пароизоляция</v>
      </c>
      <c r="B101" s="1075"/>
      <c r="C101" s="1075"/>
      <c r="D101" s="1075"/>
      <c r="E101" s="1075"/>
      <c r="F101" s="1075"/>
      <c r="G101" s="1075"/>
      <c r="H101" s="1075"/>
      <c r="I101" s="1075"/>
      <c r="J101" s="1075"/>
      <c r="K101" s="1075"/>
      <c r="L101" s="1075"/>
      <c r="M101" s="1075"/>
      <c r="N101" s="1075"/>
      <c r="O101" s="1075"/>
      <c r="P101" s="1075"/>
      <c r="Q101" s="1075"/>
      <c r="R101" s="1075"/>
    </row>
    <row r="102" spans="1:19" ht="12.75" customHeight="1" outlineLevel="1">
      <c r="A102" s="1078"/>
      <c r="B102" s="1078"/>
      <c r="C102" s="1078"/>
      <c r="D102" s="1078"/>
      <c r="E102" s="1078"/>
      <c r="F102" s="1078"/>
      <c r="G102" s="1078"/>
      <c r="H102" s="1078"/>
      <c r="I102" s="1078"/>
      <c r="J102" s="1078"/>
      <c r="K102" s="1078"/>
      <c r="L102" s="1078"/>
      <c r="M102" s="1078"/>
      <c r="N102" s="1078"/>
      <c r="O102" s="1078"/>
    </row>
    <row r="103" spans="1:19" ht="16.5" outlineLevel="1">
      <c r="A103" s="952" t="s">
        <v>307</v>
      </c>
    </row>
    <row r="104" spans="1:19" s="474" customFormat="1" ht="16.5" outlineLevel="1">
      <c r="A104" s="952" t="s">
        <v>510</v>
      </c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</row>
    <row r="105" spans="1:19" s="474" customFormat="1" ht="16.5" outlineLevel="1">
      <c r="A105" s="952" t="s">
        <v>309</v>
      </c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</row>
    <row r="106" spans="1:19" ht="16.5" outlineLevel="1">
      <c r="A106" s="952" t="s">
        <v>511</v>
      </c>
    </row>
    <row r="107" spans="1:19" ht="16.5" outlineLevel="1">
      <c r="A107" s="952" t="s">
        <v>512</v>
      </c>
    </row>
    <row r="108" spans="1:19" ht="16.5" outlineLevel="1">
      <c r="A108" s="952" t="s">
        <v>353</v>
      </c>
    </row>
    <row r="109" spans="1:19" ht="16.5" outlineLevel="1">
      <c r="A109" s="952" t="s">
        <v>313</v>
      </c>
    </row>
    <row r="110" spans="1:19" ht="16.5" outlineLevel="1">
      <c r="A110" s="952" t="s">
        <v>364</v>
      </c>
    </row>
    <row r="111" spans="1:19" outlineLevel="1"/>
    <row r="112" spans="1:19" s="474" customFormat="1" ht="18">
      <c r="A112" s="1075" t="str">
        <f>'Дюбель для НФС'!A10:L10</f>
        <v>Крепление теплоизоляционных плит в навесных фасадных системах с воздушным зазором</v>
      </c>
      <c r="B112" s="1075"/>
      <c r="C112" s="1075"/>
      <c r="D112" s="1075"/>
      <c r="E112" s="1075"/>
      <c r="F112" s="1075"/>
      <c r="G112" s="1075"/>
      <c r="H112" s="1075"/>
      <c r="I112" s="1075"/>
      <c r="J112" s="1075"/>
      <c r="K112" s="1075"/>
      <c r="L112" s="1075"/>
      <c r="M112" s="1075"/>
      <c r="N112" s="1075"/>
      <c r="O112" s="1075"/>
      <c r="P112" s="1075"/>
      <c r="Q112" s="1075"/>
      <c r="R112" s="1075"/>
    </row>
    <row r="113" spans="1:18" s="955" customFormat="1" outlineLevel="1">
      <c r="A113" s="969"/>
      <c r="B113" s="969"/>
      <c r="C113" s="969"/>
      <c r="D113" s="969"/>
      <c r="E113" s="969"/>
      <c r="F113" s="969"/>
      <c r="G113" s="969"/>
      <c r="H113" s="969"/>
      <c r="I113" s="969"/>
      <c r="J113" s="969"/>
      <c r="K113" s="969"/>
      <c r="L113" s="969"/>
      <c r="M113" s="969"/>
      <c r="N113" s="969"/>
      <c r="O113" s="969"/>
      <c r="P113" s="954"/>
      <c r="Q113" s="954"/>
      <c r="R113" s="954"/>
    </row>
    <row r="114" spans="1:18" ht="16.5" outlineLevel="1">
      <c r="A114" s="952" t="s">
        <v>77</v>
      </c>
    </row>
    <row r="115" spans="1:18" ht="16.5" outlineLevel="1">
      <c r="A115" s="952" t="s">
        <v>79</v>
      </c>
    </row>
    <row r="116" spans="1:18" ht="16.5" outlineLevel="1">
      <c r="A116" s="952" t="s">
        <v>90</v>
      </c>
    </row>
    <row r="117" spans="1:18" ht="16.5" outlineLevel="1">
      <c r="A117" s="952" t="s">
        <v>483</v>
      </c>
    </row>
    <row r="118" spans="1:18" outlineLevel="1"/>
    <row r="119" spans="1:18" s="474" customFormat="1" ht="18">
      <c r="A119" s="1075" t="s">
        <v>523</v>
      </c>
      <c r="B119" s="1075"/>
      <c r="C119" s="1075"/>
      <c r="D119" s="1075"/>
      <c r="E119" s="1075"/>
      <c r="F119" s="1075"/>
      <c r="G119" s="1075"/>
      <c r="H119" s="1075"/>
      <c r="I119" s="1075"/>
      <c r="J119" s="1075"/>
      <c r="K119" s="1075"/>
      <c r="L119" s="1075"/>
      <c r="M119" s="1075"/>
      <c r="N119" s="1075"/>
      <c r="O119" s="1075"/>
      <c r="P119" s="1075"/>
      <c r="Q119" s="1075"/>
      <c r="R119" s="1075"/>
    </row>
    <row r="120" spans="1:18" ht="12.75" customHeight="1" outlineLevel="1">
      <c r="A120" s="970"/>
      <c r="B120" s="970"/>
      <c r="C120" s="970"/>
      <c r="D120" s="970"/>
      <c r="E120" s="970"/>
      <c r="F120" s="970"/>
      <c r="G120" s="970"/>
      <c r="H120" s="970"/>
      <c r="I120" s="970"/>
      <c r="J120" s="970"/>
      <c r="K120" s="970"/>
      <c r="L120" s="970"/>
      <c r="M120" s="970"/>
      <c r="N120" s="970"/>
      <c r="O120" s="970"/>
      <c r="P120" s="970"/>
      <c r="Q120" s="970"/>
      <c r="R120" s="970"/>
    </row>
    <row r="121" spans="1:18" ht="16.5" outlineLevel="1">
      <c r="A121" s="952" t="s">
        <v>513</v>
      </c>
    </row>
    <row r="122" spans="1:18" ht="16.5" outlineLevel="1">
      <c r="A122" s="952" t="s">
        <v>518</v>
      </c>
    </row>
    <row r="123" spans="1:18" ht="16.5" outlineLevel="1">
      <c r="A123" s="952" t="s">
        <v>520</v>
      </c>
    </row>
    <row r="124" spans="1:18" ht="16.5" outlineLevel="1">
      <c r="A124" s="952" t="s">
        <v>109</v>
      </c>
    </row>
    <row r="125" spans="1:18" ht="16.5" outlineLevel="1">
      <c r="A125" s="952" t="s">
        <v>240</v>
      </c>
    </row>
    <row r="126" spans="1:18" ht="16.5" outlineLevel="1">
      <c r="A126" s="952" t="s">
        <v>255</v>
      </c>
    </row>
    <row r="127" spans="1:18" ht="16.5" outlineLevel="1">
      <c r="A127" s="952" t="s">
        <v>268</v>
      </c>
    </row>
    <row r="128" spans="1:18" ht="16.5" outlineLevel="1">
      <c r="A128" s="952" t="s">
        <v>521</v>
      </c>
    </row>
    <row r="129" spans="1:18" ht="16.5" outlineLevel="1">
      <c r="A129" s="952" t="s">
        <v>522</v>
      </c>
    </row>
    <row r="130" spans="1:18" ht="16.5" outlineLevel="1">
      <c r="A130" s="952" t="s">
        <v>289</v>
      </c>
    </row>
    <row r="131" spans="1:18" ht="16.5" outlineLevel="1">
      <c r="A131" s="952" t="s">
        <v>118</v>
      </c>
    </row>
    <row r="132" spans="1:18" ht="16.5" outlineLevel="1">
      <c r="A132" s="952" t="s">
        <v>120</v>
      </c>
    </row>
    <row r="133" spans="1:18" ht="16.5" outlineLevel="1">
      <c r="A133" s="952" t="s">
        <v>121</v>
      </c>
    </row>
    <row r="134" spans="1:18" ht="16.5" outlineLevel="1">
      <c r="A134" s="952" t="s">
        <v>126</v>
      </c>
    </row>
    <row r="135" spans="1:18" ht="16.5" outlineLevel="1">
      <c r="A135" s="952" t="s">
        <v>219</v>
      </c>
    </row>
    <row r="136" spans="1:18" ht="16.5" outlineLevel="1">
      <c r="A136" s="952" t="s">
        <v>127</v>
      </c>
    </row>
    <row r="137" spans="1:18" ht="16.5" outlineLevel="1">
      <c r="A137" s="952" t="s">
        <v>223</v>
      </c>
    </row>
    <row r="138" spans="1:18" outlineLevel="1"/>
    <row r="139" spans="1:18" s="474" customFormat="1" ht="18">
      <c r="A139" s="1075" t="s">
        <v>524</v>
      </c>
      <c r="B139" s="1075"/>
      <c r="C139" s="1075"/>
      <c r="D139" s="1075"/>
      <c r="E139" s="1075"/>
      <c r="F139" s="1075"/>
      <c r="G139" s="1075"/>
      <c r="H139" s="1075"/>
      <c r="I139" s="1075"/>
      <c r="J139" s="1075"/>
      <c r="K139" s="1075"/>
      <c r="L139" s="1075"/>
      <c r="M139" s="1075"/>
      <c r="N139" s="1075"/>
      <c r="O139" s="1075"/>
      <c r="P139" s="1075"/>
      <c r="Q139" s="1075"/>
      <c r="R139" s="1075"/>
    </row>
    <row r="140" spans="1:18" outlineLevel="1"/>
    <row r="141" spans="1:18" ht="16.5" outlineLevel="1">
      <c r="A141" s="952" t="s">
        <v>530</v>
      </c>
    </row>
    <row r="142" spans="1:18" ht="16.5" outlineLevel="1">
      <c r="A142" s="952" t="s">
        <v>531</v>
      </c>
    </row>
    <row r="143" spans="1:18" ht="16.5" outlineLevel="1">
      <c r="A143" s="952" t="s">
        <v>532</v>
      </c>
    </row>
    <row r="144" spans="1:18" ht="16.5" outlineLevel="1">
      <c r="A144" s="952" t="s">
        <v>533</v>
      </c>
    </row>
    <row r="145" spans="1:18" ht="16.5" outlineLevel="1">
      <c r="A145" s="952" t="s">
        <v>534</v>
      </c>
    </row>
    <row r="146" spans="1:18" ht="16.5" outlineLevel="1">
      <c r="A146" s="952" t="s">
        <v>397</v>
      </c>
    </row>
    <row r="147" spans="1:18" outlineLevel="1"/>
    <row r="148" spans="1:18" s="474" customFormat="1" ht="18">
      <c r="A148" s="1075" t="s">
        <v>525</v>
      </c>
      <c r="B148" s="1075"/>
      <c r="C148" s="1075"/>
      <c r="D148" s="1075"/>
      <c r="E148" s="1075"/>
      <c r="F148" s="1075"/>
      <c r="G148" s="1075"/>
      <c r="H148" s="1075"/>
      <c r="I148" s="1075"/>
      <c r="J148" s="1075"/>
      <c r="K148" s="1075"/>
      <c r="L148" s="1075"/>
      <c r="M148" s="1075"/>
      <c r="N148" s="1075"/>
      <c r="O148" s="1075"/>
      <c r="P148" s="1075"/>
      <c r="Q148" s="1075"/>
      <c r="R148" s="1075"/>
    </row>
    <row r="149" spans="1:18" s="162" customFormat="1" ht="12.75" customHeight="1" outlineLevel="1">
      <c r="A149" s="970"/>
      <c r="B149" s="970"/>
      <c r="C149" s="970"/>
      <c r="D149" s="970"/>
      <c r="E149" s="970"/>
      <c r="F149" s="970"/>
      <c r="G149" s="970"/>
      <c r="H149" s="970"/>
      <c r="I149" s="970"/>
      <c r="J149" s="970"/>
      <c r="K149" s="970"/>
      <c r="L149" s="970"/>
      <c r="M149" s="970"/>
      <c r="N149" s="970"/>
      <c r="O149" s="970"/>
      <c r="P149" s="970"/>
      <c r="Q149" s="970"/>
      <c r="R149" s="970"/>
    </row>
    <row r="150" spans="1:18" ht="16.5" outlineLevel="1">
      <c r="A150" s="952" t="s">
        <v>147</v>
      </c>
    </row>
    <row r="151" spans="1:18" ht="16.5" outlineLevel="1">
      <c r="A151" s="952" t="s">
        <v>151</v>
      </c>
    </row>
    <row r="152" spans="1:18" ht="16.5" outlineLevel="1">
      <c r="A152" s="952" t="s">
        <v>526</v>
      </c>
    </row>
    <row r="153" spans="1:18" ht="16.5" outlineLevel="1">
      <c r="A153" s="952" t="s">
        <v>156</v>
      </c>
    </row>
    <row r="154" spans="1:18" ht="16.5" outlineLevel="1">
      <c r="A154" s="952" t="s">
        <v>527</v>
      </c>
    </row>
    <row r="155" spans="1:18" ht="16.5" outlineLevel="1">
      <c r="A155" s="952" t="s">
        <v>349</v>
      </c>
    </row>
    <row r="156" spans="1:18" ht="16.5" outlineLevel="1">
      <c r="A156" s="952" t="s">
        <v>165</v>
      </c>
    </row>
    <row r="157" spans="1:18" ht="16.5" outlineLevel="1">
      <c r="A157" s="952" t="s">
        <v>170</v>
      </c>
    </row>
    <row r="158" spans="1:18" ht="16.5" outlineLevel="1">
      <c r="A158" s="952" t="s">
        <v>172</v>
      </c>
    </row>
    <row r="159" spans="1:18" ht="16.5" outlineLevel="1">
      <c r="A159" s="952" t="s">
        <v>173</v>
      </c>
    </row>
    <row r="160" spans="1:18" ht="16.5" outlineLevel="1">
      <c r="A160" s="952" t="s">
        <v>174</v>
      </c>
    </row>
    <row r="161" spans="1:1" ht="16.5" outlineLevel="1">
      <c r="A161" s="952" t="s">
        <v>188</v>
      </c>
    </row>
    <row r="162" spans="1:1" ht="16.5" outlineLevel="1">
      <c r="A162" s="952" t="s">
        <v>189</v>
      </c>
    </row>
    <row r="163" spans="1:1" ht="16.5" outlineLevel="1">
      <c r="A163" s="952" t="s">
        <v>190</v>
      </c>
    </row>
    <row r="164" spans="1:1" ht="16.5" outlineLevel="1">
      <c r="A164" s="952" t="s">
        <v>192</v>
      </c>
    </row>
    <row r="165" spans="1:1" ht="16.5" outlineLevel="1">
      <c r="A165" s="952" t="s">
        <v>194</v>
      </c>
    </row>
    <row r="166" spans="1:1" ht="16.5" outlineLevel="1">
      <c r="A166" s="952" t="s">
        <v>197</v>
      </c>
    </row>
    <row r="167" spans="1:1" ht="16.5" outlineLevel="1">
      <c r="A167" s="952" t="s">
        <v>200</v>
      </c>
    </row>
    <row r="168" spans="1:1" ht="16.5" outlineLevel="1">
      <c r="A168" s="952" t="s">
        <v>201</v>
      </c>
    </row>
  </sheetData>
  <mergeCells count="31">
    <mergeCell ref="A68:N68"/>
    <mergeCell ref="A75:N75"/>
    <mergeCell ref="A55:N55"/>
    <mergeCell ref="A60:N60"/>
    <mergeCell ref="A2:R2"/>
    <mergeCell ref="A3:R3"/>
    <mergeCell ref="A6:R6"/>
    <mergeCell ref="A8:R8"/>
    <mergeCell ref="A41:R41"/>
    <mergeCell ref="A38:N38"/>
    <mergeCell ref="A19:N19"/>
    <mergeCell ref="A23:N23"/>
    <mergeCell ref="A26:N26"/>
    <mergeCell ref="A32:N32"/>
    <mergeCell ref="A35:N35"/>
    <mergeCell ref="A119:R119"/>
    <mergeCell ref="A15:R16"/>
    <mergeCell ref="A10:R10"/>
    <mergeCell ref="A139:R139"/>
    <mergeCell ref="A148:R148"/>
    <mergeCell ref="A73:R73"/>
    <mergeCell ref="A90:R90"/>
    <mergeCell ref="A91:R91"/>
    <mergeCell ref="A102:O102"/>
    <mergeCell ref="A101:R101"/>
    <mergeCell ref="A112:R112"/>
    <mergeCell ref="A53:R53"/>
    <mergeCell ref="A81:N81"/>
    <mergeCell ref="A84:N84"/>
    <mergeCell ref="A87:N87"/>
    <mergeCell ref="A64:N64"/>
  </mergeCells>
  <hyperlinks>
    <hyperlink ref="A12" location="'Общестроительная изоляция'!A26" display="ЛАЙТ БАТТС СКАНДИК"/>
    <hyperlink ref="A13" location="'Общестроительная изоляция'!A30" display="ЛАЙТ БАТТС СКАНДИК (классическая упаковка)"/>
    <hyperlink ref="A17" location="'Общестроительная изоляция'!A45" display="ЛАЙТ БАТТС ЭКСТРА"/>
    <hyperlink ref="A20" location="'Общестроительная изоляция'!A48" display="САУНА БАТТС"/>
    <hyperlink ref="A24" location="'Общестроительная изоляция'!A51" display="КАМИН БАТТС"/>
    <hyperlink ref="A27" location="'Общестроительная изоляция'!A53" display="АКУСТИК БАТТС"/>
    <hyperlink ref="A28" location="'Общестроительная изоляция'!A71" display="Акустик УЛЬТРАТОНКИЙ (АКУСТИК БАТТС ПРО)"/>
    <hyperlink ref="A29" location="'Общестроительная изоляция'!A72" display="АКУСТИК БАТТС ПРО"/>
    <hyperlink ref="A33" location="'Общестроительная изоляция'!A90" display="ФЛОР БАТТС"/>
    <hyperlink ref="A36" location="'Общестроительная изоляция'!A110" display="ФЛОР БАТТС И"/>
    <hyperlink ref="A39" location="'Общестроительная изоляция'!A130" display="КАВИТИ БАТТС"/>
    <hyperlink ref="A43" location="'Изоляция для НФС'!A10" display="ВЕНТИ БАТТС Д"/>
    <hyperlink ref="A44" location="'Изоляция для НФС'!A28" display="ВЕНТИ БАТТС Д ОПТИМА"/>
    <hyperlink ref="A45" location="'Изоляция для НФС'!A39" display="ВЕНТИ БАТТС"/>
    <hyperlink ref="A46" location="'Изоляция для НФС'!A57" display="ВЕНТИ БАТТС Н"/>
    <hyperlink ref="A47" location="'Изоляция для НФС'!A73" display="ВЕНТИ БАТТС Н ОПТИМА"/>
    <hyperlink ref="A48" location="'Изоляция для НФС'!A89" display="ВЕНТИ БАТТС ОПТИМА"/>
    <hyperlink ref="A57" location="'РУФ БАТТС Д '!A25" display="РУФ БАТТС Д ОПТИМА"/>
    <hyperlink ref="A58" location="'РУФ БАТТС Д '!A40" display="РУФ БАТТС Д СТАНДАРТ"/>
    <hyperlink ref="A61" location="'РУФ БАТТС В + Н'!A10" display="РУФ БАТТС В ЭКСТРА"/>
    <hyperlink ref="A62" location="'РУФ БАТТС В + Н'!A12" display="РУФ БАТТС В ОПТИМА"/>
    <hyperlink ref="A65" location="'РУФ БАТТС В + Н'!A30" display="РУФ БАТТС Н ЭКСТРА"/>
    <hyperlink ref="A66" location="'РУФ БАТТС В + Н'!A47" display="РУФ БАТТС Н ОПТИМА"/>
    <hyperlink ref="A69" location="'РУФ БАТТС (спец.плиты)'!A10" display="БОНДРОК"/>
    <hyperlink ref="A70" location="'РУФ БАТТС (спец.плиты)'!A18" display="РУФ БАТТС СТЯЖКА"/>
    <hyperlink ref="A71" location="'РУФ БАТТС (спец.плиты)'!A35" display="РУФ БАТТС Н ЛАМЕЛЛА"/>
    <hyperlink ref="A78" location="'Изоляция для СФТК'!A53" display="ФАСАД БАТТС Д ЭКСТРА"/>
    <hyperlink ref="A79" location="'Изоляция для СФТК'!A74" display="ФАСАД БАТТС Д ОПТИМА"/>
    <hyperlink ref="A82" location="'Изоляция для СФТК'!A93" display="РОКФАСАД"/>
    <hyperlink ref="A85" location="'Изоляция для СФТК'!A96" display="ПЛАСТЕР БАТТС"/>
    <hyperlink ref="A76" location="'Изоляция для СФТК'!A14" display="ФАСАД БАТТС ЭКСТРА"/>
    <hyperlink ref="A77" location="'Изоляция для СФТК'!A30" display="ФАСАД БАТТС ОПТИМА"/>
    <hyperlink ref="A88" location="'Изоляция для СФТК'!A113" display="ФАСАД ЛАМЕЛЛА"/>
    <hyperlink ref="A92" location="'Изоляция ж_б и сендвич панелей'!A10" display="БЕТОН ЭЛЕМЕНТ БАТТС"/>
    <hyperlink ref="A95" location="'Изоляция ж_б и сендвич панелей'!A21" display="СЭНДВИЧ БАТТС К"/>
    <hyperlink ref="A96" location="'Изоляция ж_б и сендвич панелей'!A23" display="СЭНДВИЧ БАТТС С"/>
    <hyperlink ref="A49" location="'Кашированные продукты'!A10" display="ВЕНТИ БАТТС Д КС"/>
    <hyperlink ref="A50" location="'Кашированные продукты'!A23" display="ВЕНТИ БАТТС КС"/>
    <hyperlink ref="A51" location="'Кашированные продукты'!A40" display="ВЕНТИ БАТТС ОПТИМА КС"/>
    <hyperlink ref="A103" location="'Мембраны и Пароизоляция'!A11" display="«ROCKWOOL® для стен»"/>
    <hyperlink ref="A104" location="'Мембраны и Пароизоляция'!A12" display="«ROCKWOOL® для кровель»"/>
    <hyperlink ref="A105" location="'Мембраны и Пароизоляция'!A13" display="«ROCKWOOL® для стен с огнезащитными добавками»"/>
    <hyperlink ref="A106" location="'Мембраны и Пароизоляция'!A15" display="Пароизоляция ROCKWOOL® для кровель, стен, потолка (ширина 0,12)"/>
    <hyperlink ref="A107" location="'Мембраны и Пароизоляция'!A16" display="Пароизоляция ROCKWOOL® для кровель, стен, потолка (ширина 0,08)"/>
    <hyperlink ref="A108" location="'Мембраны и Пароизоляция'!A17" display="Гидро - пароизоляция ROCKWOOL®"/>
    <hyperlink ref="A109" location="'Мембраны и Пароизоляция'!A19" display="Алюминиевая клейкая лента ROCKWOOL"/>
    <hyperlink ref="A110" location="'Мембраны и Пароизоляция'!A22" display="Уплотнительная лента ROCKWOOL"/>
    <hyperlink ref="A114" location="'Дюбель для НФС'!A9" display="Termoclip - Стена 2МН"/>
    <hyperlink ref="A115" location="'Дюбель для НФС'!A20" display="Termoclip - Стена 2РН"/>
    <hyperlink ref="A116" location="'Дюбель для НФС'!A31" display="Termoclip - Стена 5"/>
    <hyperlink ref="A117" location="'Дюбель для НФС'!A40" display="Normoclip NF 1MH 8/60"/>
    <hyperlink ref="A121" location="'Компоненты кровельной системы'!A9" display="Гидроизоляционная ПВХ мембрана &quot;ROCKmembrane OPTIMA&quot; и аксессуары к ней, стандартного оттенка, производство Чехия"/>
    <hyperlink ref="A122" location="'Компоненты кровельной системы'!A16" display="Гидроизоляционная ПВХ мембрана &quot;ROCKmembrane EXTRA&quot; (&quot;ROCKmembrane 35276&quot;) и аксессуары к ней, стандартного оттенка, производство Испания"/>
    <hyperlink ref="A123" location="'Компоненты кровельной системы'!A21" display="Гидроизоляционная ПВХ мембрана &quot;ROCKmembrane STANDARD&quot; и аксессуары к ней, стандартного оттенка, производство Россия"/>
    <hyperlink ref="A124" location="'Компоненты кровельной системы'!A25" display="Пароизоляционная пленка"/>
    <hyperlink ref="A125" location="'Компоненты кровельной системы'!A28" display="Кровельный тарельчатый элемент ROCKclip Тип 1"/>
    <hyperlink ref="A126" location="'Компоненты кровельной системы'!A44" display="Кровельный тарельчатый элемент ROCKclip Тип 3 (под Винт 6,3)"/>
    <hyperlink ref="A127" location="'Компоненты кровельной системы'!A57" display="Кровельный тарельчатый элемент ROCKclip Тип 5 (с увеличенной площадью держателя)"/>
    <hyperlink ref="A128" location="'Компоненты кровельной системы'!A65" display="Самосверлящий самонарезающий сверлоконечный винт ROCKclip для стального профнастила толщиной 0,75-2,5мм"/>
    <hyperlink ref="A129" location="'Компоненты кровельной системы'!A73" display="Cамонарезающий остроконечный винт ROCKclip для бетонного основания (в анкерную гильзу)"/>
    <hyperlink ref="A130" location="'Компоненты кровельной системы'!A80" display="Cамонарезающий винт ROCKclip для бетонного основания (без анкерной гильзы)"/>
    <hyperlink ref="A131" location="'Компоненты кровельной системы'!A85" display="Забивной анкер"/>
    <hyperlink ref="A132" location="'Компоненты кровельной системы'!A89" display="Полиамидная анкерная гильза ROCKclip concrete для бетонного основания"/>
    <hyperlink ref="A133" location="'Компоненты кровельной системы'!A92" display="Рейки"/>
    <hyperlink ref="A134" location="'Компоненты кровельной системы'!A98" display="Самонарезающий винт ROCKclip крепления прижимной рейки в сэндвич-панель "/>
    <hyperlink ref="A135" location="'Компоненты кровельной системы'!A101" display="Стальной тарельчатый элемент ROCKclip-кровля"/>
    <hyperlink ref="A136" location="'Компоненты кровельной системы'!A104" display="Кровельные воронки с листвоуловителем и обжимным фланцем"/>
    <hyperlink ref="A137" location="'Компоненты кровельной системы'!A111" display="Дополнительные комплектующие"/>
    <hyperlink ref="A141" location="'Система РуфУклон'!A8" display="Основной Уклон ЭКСТРА"/>
    <hyperlink ref="A150" location="'Рокфасад системные компоненты'!A11" display="Клеи и армирующие шпаклевки"/>
    <hyperlink ref="A151" location="'Рокфасад системные компоненты'!A16" display="Грунтовки"/>
    <hyperlink ref="A152" location="'Рокфасад системные компоненты'!A23" display="Армирующая сетка"/>
    <hyperlink ref="A153" location="'Рокфасад системные компоненты'!A29" display="Декоративные штукатурки минеральные"/>
    <hyperlink ref="A154" location="'Рокфасад системные компоненты'!A36" display="Краски силиконовые Optima"/>
    <hyperlink ref="A155" location="'Рокфасад системные компоненты'!A42" display="Краски силиконовые"/>
    <hyperlink ref="A156" location="'Рокфасад системные компоненты'!A48" display="Декоративные штукатурки силиконовые"/>
    <hyperlink ref="A157" location="'Рокфасад системные компоненты'!A54" display="Прижимной диск"/>
    <hyperlink ref="A158" location="'Рокфасад системные компоненты'!A56" display="Дюбели забивные для бетона, полнотелого кирпича &quot;Termoclip-стена 1МН&quot;, зона анкеровки 50мм"/>
    <hyperlink ref="A159" location="'Рокфасад системные компоненты'!A67" display="Дюбели винтовые &quot;Termoclip-стена ISOL МS&quot; для ячеистых бетонов - зона анкеровки 35мм; для пустотелых блоков, бетона - зона анкеровки 35мм"/>
    <hyperlink ref="A160" location="'Рокфасад системные компоненты'!A77" display="Профили цокольные, длина 2,5м/шт"/>
    <hyperlink ref="A161" location="'Рокфасад системные компоненты'!A90" display="Дюбели анкерные для крепления цокольных профилей"/>
    <hyperlink ref="A162" location="'Рокфасад системные компоненты'!A92" display="Компенсаторы неровности фасада для цокольного профиля"/>
    <hyperlink ref="A163" location="'Рокфасад системные компоненты'!A95" display="Соединители  для цокольного профиля"/>
    <hyperlink ref="A164" location="'Рокфасад системные компоненты'!A97" display="Профили ROCKWOOL  угловые длина 2,5м/шт"/>
    <hyperlink ref="A165" location="'Рокфасад системные компоненты'!A104" display="Профили ROCKWOOL примыкания,  герметики"/>
    <hyperlink ref="A166" location="'Рокфасад системные компоненты'!A109" display="Профили ROCKWOOL для отделки рустов "/>
    <hyperlink ref="A167" location="'Рокфасад системные компоненты'!A113" display="Профили ROCKWOOL  деформационные"/>
    <hyperlink ref="A168" location="'Рокфасад системные компоненты'!A118" display="Образцы"/>
    <hyperlink ref="A30" location="'Кашированные продукты'!A57" display="АКУСТИК БАТТС ПРО КС"/>
    <hyperlink ref="A55:N55" location="'РУФ БАТТС Д '!Print_Area" display="'РУФ БАТТС Д '!Print_Area"/>
    <hyperlink ref="A11" location="'Общестроительная изоляция'!A10" display="ЛАЙТ БАТТС"/>
    <hyperlink ref="A56" location="'РУФ БАТТС Д '!A10" display="РУФ БАТТС Д ЭКСТРА"/>
    <hyperlink ref="A73:R73" location="'Изоляция для СФТК'!A1" display="'Изоляция для СФТК'!A1"/>
    <hyperlink ref="A41:R41" location="'Изоляция для НФС'!A1" display="'Изоляция для НФС'!A1"/>
    <hyperlink ref="A8:R8" location="'Общестроительная изоляция'!A1" display="'Общестроительная изоляция'!A1"/>
    <hyperlink ref="A76:XFD76" location="'Изоляция для СФТК'!A11" display="ФАСАД БАТТС ЭКСТРА"/>
    <hyperlink ref="A90:R90" location="'Изоляция ж_б и сендвич панелей'!A1" display="'Изоляция ж_б и сендвич панелей'!A1"/>
    <hyperlink ref="A93" location="'Изоляция ж_б и сендвич панелей'!A15" display="БЕТОН ЭЛЕМЕНТ БАТТС ОПТИМА"/>
    <hyperlink ref="A94" location="'Изоляция ж_б и сендвич панелей'!A18" display="БЕТОН ЭЛЕМЕНТ БАТТС ЭКСТРА"/>
    <hyperlink ref="A97" location="Оглавление!A25" display="СЭНДВИЧ БАТТС СТАНДАРТ"/>
    <hyperlink ref="A98" location="'Изоляция ж_б и сендвич панелей'!A27" display="СЭНДВИЧ БАТТС ОПТИМА"/>
    <hyperlink ref="A99" location="'Изоляция ж_б и сендвич панелей'!A29" display="СЭНДВИЧ БАТТС ЭКСТРА"/>
    <hyperlink ref="A101:R101" location="'Мембраны и Пароизоляция'!A1" display="'Мембраны и Пароизоляция'!A1"/>
    <hyperlink ref="A21" location="'Мембраны и Пароизоляция'!A19" display="Алюминиевая клейкая лента ROCKWOOL для САУНА БАТТС"/>
    <hyperlink ref="A112:R112" location="'Дюбель для НФС'!A1" display="'Дюбель для НФС'!A1"/>
    <hyperlink ref="A142" location="'Система РуфУклон'!A14" display="Основной Уклон ОПТИМА"/>
    <hyperlink ref="A143" location="'Система РуфУклон'!A20" display="Контруклон ЭКСТРА"/>
    <hyperlink ref="A144" location="'Система РуфУклон'!A31" display="Контруклон ОПТИМА"/>
    <hyperlink ref="A145" location="'Система РуфУклон'!A43" display="Контруклон СТАНДАРТ"/>
    <hyperlink ref="A146" location="'Система РуфУклон'!A49" display="Прочие элементы"/>
    <hyperlink ref="A148:R148" location="'Рокфасад системные компоненты'!A1" display="Компоненты системы РОКФАСАД"/>
    <hyperlink ref="A139:R139" location="'Система РуфУклон'!A1" display="Система РУФУКЛОН"/>
    <hyperlink ref="A119:R119" location="'Компоненты кровельной системы'!A1" display="Компоненты кровельной системы ROCKROOF"/>
  </hyperlinks>
  <pageMargins left="0.7" right="0.7" top="0.75" bottom="0.75" header="0.3" footer="0.3"/>
  <pageSetup paperSize="9" scale="48" orientation="portrait" r:id="rId1"/>
  <rowBreaks count="1" manualBreakCount="1">
    <brk id="89" max="17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7:O54"/>
  <sheetViews>
    <sheetView showGridLines="0" view="pageBreakPreview" zoomScale="80" zoomScaleNormal="100" zoomScaleSheetLayoutView="80" workbookViewId="0">
      <selection activeCell="A7" sqref="A7:XFD7"/>
    </sheetView>
  </sheetViews>
  <sheetFormatPr defaultRowHeight="12.75"/>
  <cols>
    <col min="1" max="1" width="50.28515625" style="165" customWidth="1"/>
    <col min="2" max="2" width="6.85546875" style="165" customWidth="1"/>
    <col min="3" max="5" width="8.7109375" style="165" customWidth="1"/>
    <col min="6" max="8" width="10.7109375" style="168" customWidth="1"/>
    <col min="9" max="9" width="11.28515625" style="168" customWidth="1"/>
    <col min="10" max="10" width="11.28515625" style="269" customWidth="1"/>
    <col min="11" max="11" width="9.140625" style="243" hidden="1" customWidth="1"/>
    <col min="12" max="16384" width="9.140625" style="243"/>
  </cols>
  <sheetData>
    <row r="7" spans="1:15" s="162" customFormat="1" ht="51" customHeight="1">
      <c r="A7" s="1259" t="s">
        <v>82</v>
      </c>
      <c r="B7" s="1260"/>
      <c r="C7" s="1260"/>
      <c r="D7" s="1260"/>
      <c r="E7" s="1260"/>
      <c r="F7" s="1260"/>
      <c r="G7" s="1260"/>
      <c r="H7" s="1260"/>
      <c r="I7" s="1260"/>
      <c r="J7" s="1260"/>
      <c r="K7" s="1260"/>
      <c r="L7" s="102"/>
      <c r="M7" s="102"/>
    </row>
    <row r="8" spans="1:15" s="162" customFormat="1" ht="15.75">
      <c r="A8" s="1259" t="s">
        <v>575</v>
      </c>
      <c r="B8" s="1259"/>
      <c r="C8" s="1259"/>
      <c r="D8" s="1259"/>
      <c r="E8" s="1259"/>
      <c r="F8" s="1259"/>
      <c r="G8" s="1259"/>
      <c r="H8" s="1259"/>
      <c r="I8" s="1259"/>
      <c r="J8" s="1259"/>
      <c r="K8" s="413"/>
      <c r="L8" s="465"/>
      <c r="M8" s="465"/>
    </row>
    <row r="9" spans="1:15" s="162" customFormat="1" ht="15.75">
      <c r="A9" s="1259" t="s">
        <v>303</v>
      </c>
      <c r="B9" s="1261"/>
      <c r="C9" s="1261"/>
      <c r="D9" s="1261"/>
      <c r="E9" s="1261"/>
      <c r="F9" s="1261"/>
      <c r="G9" s="1261"/>
      <c r="H9" s="1261"/>
      <c r="I9" s="1261"/>
      <c r="J9" s="1261"/>
      <c r="K9" s="413"/>
      <c r="L9" s="465"/>
      <c r="M9" s="465"/>
    </row>
    <row r="10" spans="1:15" s="162" customFormat="1" ht="14.25">
      <c r="A10" s="1262"/>
      <c r="B10" s="1263"/>
      <c r="C10" s="1263"/>
      <c r="D10" s="1263"/>
      <c r="E10" s="1263"/>
      <c r="F10" s="1263"/>
      <c r="G10" s="1263"/>
      <c r="H10" s="1263"/>
      <c r="I10" s="1263"/>
      <c r="J10" s="1263"/>
      <c r="K10" s="413"/>
      <c r="L10" s="465"/>
      <c r="M10" s="465"/>
    </row>
    <row r="11" spans="1:15" s="162" customFormat="1" ht="15.75">
      <c r="A11" s="971" t="s">
        <v>528</v>
      </c>
      <c r="B11" s="1060"/>
      <c r="C11" s="1060"/>
      <c r="D11" s="1060"/>
      <c r="E11" s="1060"/>
      <c r="F11" s="1060"/>
      <c r="G11" s="1060"/>
      <c r="H11" s="1060"/>
      <c r="I11" s="1060"/>
      <c r="J11" s="1060"/>
      <c r="L11" s="465"/>
      <c r="M11" s="465"/>
    </row>
    <row r="12" spans="1:15" s="2" customFormat="1" ht="15" customHeight="1">
      <c r="A12" s="977"/>
      <c r="B12" s="975"/>
      <c r="C12" s="975"/>
      <c r="D12" s="22"/>
      <c r="E12" s="22"/>
      <c r="F12" s="22"/>
      <c r="G12" s="22"/>
      <c r="H12" s="22"/>
      <c r="I12" s="145" t="s">
        <v>63</v>
      </c>
      <c r="J12" s="146">
        <v>0</v>
      </c>
      <c r="N12" s="6"/>
      <c r="O12" s="1"/>
    </row>
    <row r="13" spans="1:15" s="163" customFormat="1" ht="15.75" customHeight="1">
      <c r="A13" s="1266" t="s">
        <v>1</v>
      </c>
      <c r="B13" s="239" t="s">
        <v>84</v>
      </c>
      <c r="C13" s="1269" t="s">
        <v>304</v>
      </c>
      <c r="D13" s="1270"/>
      <c r="E13" s="1271"/>
      <c r="F13" s="1272" t="s">
        <v>3</v>
      </c>
      <c r="G13" s="1272" t="s">
        <v>4</v>
      </c>
      <c r="H13" s="1272" t="s">
        <v>5</v>
      </c>
      <c r="I13" s="1264" t="s">
        <v>70</v>
      </c>
      <c r="J13" s="1265"/>
      <c r="L13" s="102"/>
      <c r="M13" s="102"/>
    </row>
    <row r="14" spans="1:15" s="163" customFormat="1" ht="13.5" customHeight="1">
      <c r="A14" s="1267"/>
      <c r="B14" s="240" t="s">
        <v>85</v>
      </c>
      <c r="C14" s="1276" t="s">
        <v>6</v>
      </c>
      <c r="D14" s="1276" t="s">
        <v>7</v>
      </c>
      <c r="E14" s="1276" t="s">
        <v>305</v>
      </c>
      <c r="F14" s="1273"/>
      <c r="G14" s="1275"/>
      <c r="H14" s="1275"/>
      <c r="I14" s="1272" t="s">
        <v>86</v>
      </c>
      <c r="J14" s="1278" t="s">
        <v>87</v>
      </c>
      <c r="L14" s="102"/>
      <c r="M14" s="102"/>
    </row>
    <row r="15" spans="1:15" s="164" customFormat="1" ht="14.25" customHeight="1">
      <c r="A15" s="1268"/>
      <c r="B15" s="241"/>
      <c r="C15" s="1277"/>
      <c r="D15" s="1277"/>
      <c r="E15" s="1277"/>
      <c r="F15" s="1274"/>
      <c r="G15" s="1274"/>
      <c r="H15" s="1274"/>
      <c r="I15" s="1274"/>
      <c r="J15" s="1279"/>
      <c r="K15" s="242"/>
      <c r="L15" s="102"/>
      <c r="M15" s="102"/>
    </row>
    <row r="16" spans="1:15" s="164" customFormat="1" ht="18" customHeight="1">
      <c r="A16" s="1281" t="s">
        <v>306</v>
      </c>
      <c r="B16" s="1282"/>
      <c r="C16" s="1282"/>
      <c r="D16" s="1282"/>
      <c r="E16" s="1282"/>
      <c r="F16" s="1282"/>
      <c r="G16" s="1282"/>
      <c r="H16" s="1282"/>
      <c r="I16" s="1282"/>
      <c r="J16" s="1283"/>
      <c r="K16" s="242"/>
      <c r="L16" s="468"/>
      <c r="M16" s="468"/>
    </row>
    <row r="17" spans="1:15" ht="14.1" customHeight="1">
      <c r="A17" s="244" t="s">
        <v>307</v>
      </c>
      <c r="B17" s="245" t="s">
        <v>87</v>
      </c>
      <c r="C17" s="246">
        <v>1.6</v>
      </c>
      <c r="D17" s="247">
        <v>0.18</v>
      </c>
      <c r="E17" s="248">
        <v>0.18</v>
      </c>
      <c r="F17" s="245">
        <v>1</v>
      </c>
      <c r="G17" s="249">
        <v>70</v>
      </c>
      <c r="H17" s="249">
        <f>C17*D17*E17</f>
        <v>5.1839999999999997E-2</v>
      </c>
      <c r="I17" s="250">
        <f>J17/G17</f>
        <v>24.262857142857143</v>
      </c>
      <c r="J17" s="250">
        <f>$K17*(1-$J$12)</f>
        <v>1698.4</v>
      </c>
      <c r="K17" s="251">
        <v>1698.4</v>
      </c>
      <c r="L17" s="468"/>
      <c r="M17" s="916"/>
      <c r="N17" s="407"/>
    </row>
    <row r="18" spans="1:15" ht="14.1" customHeight="1">
      <c r="A18" s="253" t="s">
        <v>308</v>
      </c>
      <c r="B18" s="254" t="s">
        <v>87</v>
      </c>
      <c r="C18" s="255">
        <v>1.6</v>
      </c>
      <c r="D18" s="256">
        <v>0.14000000000000001</v>
      </c>
      <c r="E18" s="257">
        <v>0.14000000000000001</v>
      </c>
      <c r="F18" s="254">
        <v>1</v>
      </c>
      <c r="G18" s="258">
        <v>70</v>
      </c>
      <c r="H18" s="258">
        <f>C18*D18*E18</f>
        <v>3.1360000000000006E-2</v>
      </c>
      <c r="I18" s="259">
        <f t="shared" ref="I18:I19" si="0">J18/G18</f>
        <v>38.49</v>
      </c>
      <c r="J18" s="259">
        <f t="shared" ref="J18:J23" si="1">$K18*(1-$J$12)</f>
        <v>2694.3</v>
      </c>
      <c r="K18" s="251">
        <v>2694.3</v>
      </c>
      <c r="L18" s="468"/>
      <c r="M18" s="916"/>
      <c r="N18" s="407"/>
    </row>
    <row r="19" spans="1:15" ht="14.1" customHeight="1">
      <c r="A19" s="321" t="s">
        <v>309</v>
      </c>
      <c r="B19" s="322" t="s">
        <v>87</v>
      </c>
      <c r="C19" s="323">
        <v>1.6</v>
      </c>
      <c r="D19" s="324">
        <v>0.18</v>
      </c>
      <c r="E19" s="325">
        <v>0.18</v>
      </c>
      <c r="F19" s="322">
        <v>1</v>
      </c>
      <c r="G19" s="326">
        <v>70</v>
      </c>
      <c r="H19" s="326">
        <f>C19*D19*E19</f>
        <v>5.1839999999999997E-2</v>
      </c>
      <c r="I19" s="327">
        <f t="shared" si="0"/>
        <v>32.357142857142854</v>
      </c>
      <c r="J19" s="327">
        <f t="shared" si="1"/>
        <v>2265</v>
      </c>
      <c r="K19" s="251">
        <v>2265</v>
      </c>
      <c r="L19" s="468"/>
      <c r="M19" s="916"/>
      <c r="N19" s="407"/>
      <c r="O19" s="474"/>
    </row>
    <row r="20" spans="1:15" ht="18" customHeight="1">
      <c r="A20" s="1281" t="s">
        <v>310</v>
      </c>
      <c r="B20" s="1282"/>
      <c r="C20" s="1282"/>
      <c r="D20" s="1282"/>
      <c r="E20" s="1282"/>
      <c r="F20" s="1282"/>
      <c r="G20" s="1282"/>
      <c r="H20" s="1282"/>
      <c r="I20" s="1282"/>
      <c r="J20" s="1283"/>
      <c r="L20" s="468"/>
      <c r="M20" s="468"/>
    </row>
    <row r="21" spans="1:15" ht="14.1" customHeight="1">
      <c r="A21" s="244" t="s">
        <v>311</v>
      </c>
      <c r="B21" s="245" t="s">
        <v>87</v>
      </c>
      <c r="C21" s="246">
        <v>1.6</v>
      </c>
      <c r="D21" s="247">
        <v>0.12</v>
      </c>
      <c r="E21" s="248">
        <v>0.12</v>
      </c>
      <c r="F21" s="245">
        <v>1</v>
      </c>
      <c r="G21" s="249">
        <v>70</v>
      </c>
      <c r="H21" s="249">
        <f>C21*D21*E21</f>
        <v>2.3039999999999998E-2</v>
      </c>
      <c r="I21" s="250">
        <f t="shared" ref="I21:I23" si="2">J21/G21</f>
        <v>17.504857142857141</v>
      </c>
      <c r="J21" s="250">
        <f t="shared" si="1"/>
        <v>1225.3399999999999</v>
      </c>
      <c r="K21" s="251">
        <v>1225.3399999999999</v>
      </c>
      <c r="L21" s="468"/>
      <c r="M21" s="916"/>
      <c r="N21" s="407"/>
      <c r="O21" s="474"/>
    </row>
    <row r="22" spans="1:15" ht="14.1" customHeight="1">
      <c r="A22" s="253" t="s">
        <v>311</v>
      </c>
      <c r="B22" s="254" t="s">
        <v>87</v>
      </c>
      <c r="C22" s="255">
        <v>1.6</v>
      </c>
      <c r="D22" s="256">
        <v>0.08</v>
      </c>
      <c r="E22" s="257">
        <v>0.08</v>
      </c>
      <c r="F22" s="254">
        <v>1</v>
      </c>
      <c r="G22" s="258">
        <v>30</v>
      </c>
      <c r="H22" s="258">
        <f>C22*D22*E22</f>
        <v>1.0240000000000001E-2</v>
      </c>
      <c r="I22" s="259">
        <f t="shared" si="2"/>
        <v>20.15666666666667</v>
      </c>
      <c r="J22" s="259">
        <f t="shared" si="1"/>
        <v>604.70000000000005</v>
      </c>
      <c r="K22" s="251">
        <v>604.70000000000005</v>
      </c>
      <c r="L22" s="468"/>
      <c r="M22" s="916"/>
      <c r="N22" s="407"/>
      <c r="O22" s="474"/>
    </row>
    <row r="23" spans="1:15" ht="14.1" customHeight="1">
      <c r="A23" s="321" t="s">
        <v>353</v>
      </c>
      <c r="B23" s="322" t="s">
        <v>87</v>
      </c>
      <c r="C23" s="323">
        <v>1.6</v>
      </c>
      <c r="D23" s="324">
        <v>0.1</v>
      </c>
      <c r="E23" s="325">
        <v>0.1</v>
      </c>
      <c r="F23" s="322">
        <v>1</v>
      </c>
      <c r="G23" s="326">
        <v>70</v>
      </c>
      <c r="H23" s="326">
        <f>C23*D23*E23</f>
        <v>1.6000000000000004E-2</v>
      </c>
      <c r="I23" s="327">
        <f t="shared" si="2"/>
        <v>29.70514285714286</v>
      </c>
      <c r="J23" s="327">
        <f t="shared" si="1"/>
        <v>2079.36</v>
      </c>
      <c r="K23" s="251">
        <v>2079.36</v>
      </c>
      <c r="L23" s="468"/>
      <c r="M23" s="916"/>
      <c r="N23" s="407"/>
      <c r="O23" s="474"/>
    </row>
    <row r="24" spans="1:15" s="164" customFormat="1" ht="18" customHeight="1">
      <c r="A24" s="1281" t="s">
        <v>312</v>
      </c>
      <c r="B24" s="1284"/>
      <c r="C24" s="1284"/>
      <c r="D24" s="1284"/>
      <c r="E24" s="1284"/>
      <c r="F24" s="1284"/>
      <c r="G24" s="1284"/>
      <c r="H24" s="1284"/>
      <c r="I24" s="1284"/>
      <c r="J24" s="1285"/>
      <c r="K24" s="242"/>
      <c r="L24" s="468"/>
      <c r="M24" s="468"/>
    </row>
    <row r="25" spans="1:15" ht="14.1" customHeight="1">
      <c r="A25" s="1286" t="s">
        <v>313</v>
      </c>
      <c r="B25" s="490" t="s">
        <v>314</v>
      </c>
      <c r="C25" s="315">
        <v>40</v>
      </c>
      <c r="D25" s="491">
        <v>0.05</v>
      </c>
      <c r="E25" s="492"/>
      <c r="F25" s="493">
        <v>1</v>
      </c>
      <c r="G25" s="316"/>
      <c r="H25" s="494"/>
      <c r="I25" s="383"/>
      <c r="J25" s="488">
        <f t="shared" ref="J25:J26" si="3">$K25*(1-$J$12)</f>
        <v>182.2</v>
      </c>
      <c r="K25" s="251">
        <v>182.2</v>
      </c>
      <c r="L25" s="474"/>
      <c r="M25" s="916"/>
    </row>
    <row r="26" spans="1:15" ht="14.1" customHeight="1">
      <c r="A26" s="1287"/>
      <c r="B26" s="495" t="s">
        <v>314</v>
      </c>
      <c r="C26" s="496">
        <v>40</v>
      </c>
      <c r="D26" s="497">
        <v>0.1</v>
      </c>
      <c r="E26" s="498"/>
      <c r="F26" s="481">
        <v>1</v>
      </c>
      <c r="G26" s="318"/>
      <c r="H26" s="499"/>
      <c r="I26" s="987"/>
      <c r="J26" s="489">
        <f t="shared" si="3"/>
        <v>375.95</v>
      </c>
      <c r="K26" s="251">
        <v>375.95</v>
      </c>
      <c r="L26" s="474"/>
      <c r="M26" s="916"/>
    </row>
    <row r="27" spans="1:15" s="412" customFormat="1" ht="18" customHeight="1">
      <c r="A27" s="1288" t="s">
        <v>363</v>
      </c>
      <c r="B27" s="1289"/>
      <c r="C27" s="1289"/>
      <c r="D27" s="1289"/>
      <c r="E27" s="1289"/>
      <c r="F27" s="1289"/>
      <c r="G27" s="1289"/>
      <c r="H27" s="1289"/>
      <c r="I27" s="1289"/>
      <c r="J27" s="1290"/>
      <c r="K27" s="511"/>
      <c r="L27" s="478"/>
      <c r="M27" s="478"/>
    </row>
    <row r="28" spans="1:15" s="523" customFormat="1" ht="14.1" customHeight="1">
      <c r="A28" s="580" t="s">
        <v>364</v>
      </c>
      <c r="B28" s="512" t="s">
        <v>314</v>
      </c>
      <c r="C28" s="513">
        <v>20</v>
      </c>
      <c r="D28" s="514">
        <v>0.05</v>
      </c>
      <c r="E28" s="515"/>
      <c r="F28" s="516">
        <v>1</v>
      </c>
      <c r="G28" s="517"/>
      <c r="H28" s="518"/>
      <c r="I28" s="519"/>
      <c r="J28" s="520">
        <f>$K28*(1-$J$12)</f>
        <v>281.10000000000002</v>
      </c>
      <c r="K28" s="521">
        <v>281.10000000000002</v>
      </c>
      <c r="L28" s="522"/>
      <c r="M28" s="916"/>
    </row>
    <row r="29" spans="1:15" ht="12.75" customHeight="1">
      <c r="A29" s="260"/>
      <c r="B29" s="261"/>
      <c r="C29" s="261"/>
      <c r="D29" s="262"/>
      <c r="E29" s="262"/>
      <c r="F29" s="261"/>
      <c r="G29" s="262"/>
      <c r="H29" s="262"/>
      <c r="I29" s="263"/>
      <c r="J29" s="264"/>
      <c r="L29" s="252"/>
      <c r="M29" s="252"/>
    </row>
    <row r="30" spans="1:15" ht="12.75" customHeight="1">
      <c r="A30" s="222" t="s">
        <v>16</v>
      </c>
      <c r="I30" s="5"/>
      <c r="J30" s="5"/>
    </row>
    <row r="31" spans="1:15" ht="12.75" customHeight="1">
      <c r="A31" s="1082" t="s">
        <v>23</v>
      </c>
      <c r="B31" s="1082"/>
      <c r="C31" s="1082"/>
      <c r="D31" s="1082"/>
      <c r="E31" s="1082"/>
      <c r="F31" s="1082"/>
      <c r="G31" s="1082"/>
      <c r="H31" s="1082"/>
      <c r="I31" s="981"/>
      <c r="J31" s="981"/>
    </row>
    <row r="32" spans="1:15" ht="12.75" customHeight="1">
      <c r="A32" s="1280" t="s">
        <v>22</v>
      </c>
      <c r="B32" s="1280"/>
      <c r="C32" s="1280"/>
      <c r="D32" s="1280"/>
      <c r="E32" s="1280"/>
      <c r="F32" s="1280"/>
      <c r="G32" s="1280"/>
      <c r="H32" s="1280"/>
      <c r="I32" s="1099"/>
      <c r="J32" s="1099"/>
    </row>
    <row r="33" spans="1:10" ht="12.75" customHeight="1">
      <c r="A33" s="266"/>
      <c r="B33" s="266"/>
      <c r="C33" s="266"/>
      <c r="D33" s="266"/>
      <c r="E33" s="266"/>
      <c r="F33" s="261"/>
      <c r="G33" s="262"/>
      <c r="H33" s="262"/>
      <c r="I33" s="218"/>
      <c r="J33" s="219"/>
    </row>
    <row r="34" spans="1:10" ht="12.75" customHeight="1">
      <c r="F34" s="267"/>
      <c r="G34" s="268"/>
      <c r="H34" s="268"/>
      <c r="I34" s="218"/>
      <c r="J34" s="219"/>
    </row>
    <row r="35" spans="1:10" ht="14.25">
      <c r="F35" s="270"/>
      <c r="G35" s="270"/>
      <c r="H35" s="270"/>
      <c r="I35" s="270"/>
    </row>
    <row r="36" spans="1:10">
      <c r="F36" s="261"/>
      <c r="G36" s="262"/>
      <c r="H36" s="262"/>
      <c r="I36" s="262"/>
    </row>
    <row r="37" spans="1:10">
      <c r="F37" s="261"/>
      <c r="G37" s="262"/>
      <c r="H37" s="262"/>
      <c r="I37" s="262"/>
    </row>
    <row r="38" spans="1:10" ht="14.25">
      <c r="F38" s="270"/>
      <c r="G38" s="270"/>
      <c r="H38" s="270"/>
      <c r="I38" s="270"/>
    </row>
    <row r="39" spans="1:10">
      <c r="F39" s="261"/>
      <c r="G39" s="262"/>
      <c r="H39" s="262"/>
      <c r="I39" s="262"/>
      <c r="J39" s="243"/>
    </row>
    <row r="40" spans="1:10">
      <c r="F40" s="261"/>
      <c r="G40" s="262"/>
      <c r="H40" s="262"/>
      <c r="I40" s="262"/>
      <c r="J40" s="243"/>
    </row>
    <row r="41" spans="1:10">
      <c r="F41" s="261"/>
      <c r="G41" s="262"/>
      <c r="H41" s="262"/>
      <c r="I41" s="262"/>
      <c r="J41" s="243"/>
    </row>
    <row r="42" spans="1:10">
      <c r="F42" s="261"/>
      <c r="G42" s="262"/>
      <c r="H42" s="262"/>
      <c r="I42" s="262"/>
    </row>
    <row r="43" spans="1:10">
      <c r="F43" s="261"/>
      <c r="G43" s="262"/>
      <c r="H43" s="262"/>
      <c r="I43" s="262"/>
    </row>
    <row r="44" spans="1:10">
      <c r="F44" s="261"/>
      <c r="G44" s="262"/>
      <c r="H44" s="262"/>
      <c r="I44" s="262"/>
    </row>
    <row r="45" spans="1:10">
      <c r="F45" s="261"/>
      <c r="G45" s="262"/>
      <c r="H45" s="262"/>
      <c r="I45" s="262"/>
    </row>
    <row r="46" spans="1:10">
      <c r="F46" s="261"/>
      <c r="G46" s="262"/>
      <c r="H46" s="262"/>
      <c r="I46" s="262"/>
    </row>
    <row r="47" spans="1:10">
      <c r="F47" s="261"/>
      <c r="G47" s="262"/>
      <c r="H47" s="262"/>
      <c r="I47" s="262"/>
    </row>
    <row r="48" spans="1:10">
      <c r="F48" s="271"/>
      <c r="G48" s="271"/>
      <c r="H48" s="271"/>
      <c r="I48" s="271"/>
    </row>
    <row r="49" spans="6:9">
      <c r="F49" s="166"/>
      <c r="G49" s="167"/>
      <c r="H49" s="167"/>
      <c r="I49" s="167"/>
    </row>
    <row r="50" spans="6:9">
      <c r="F50" s="272"/>
      <c r="G50" s="272"/>
      <c r="H50" s="272"/>
      <c r="I50" s="272"/>
    </row>
    <row r="51" spans="6:9">
      <c r="F51" s="273"/>
      <c r="G51" s="273"/>
      <c r="H51" s="273"/>
      <c r="I51" s="273"/>
    </row>
    <row r="52" spans="6:9">
      <c r="F52" s="274"/>
      <c r="G52" s="274"/>
      <c r="H52" s="274"/>
      <c r="I52" s="274"/>
    </row>
    <row r="53" spans="6:9">
      <c r="F53" s="274"/>
      <c r="G53" s="274"/>
      <c r="H53" s="274"/>
      <c r="I53" s="274"/>
    </row>
    <row r="54" spans="6:9">
      <c r="F54" s="166"/>
      <c r="G54" s="166"/>
      <c r="H54" s="166"/>
      <c r="I54" s="166"/>
    </row>
  </sheetData>
  <mergeCells count="23">
    <mergeCell ref="A32:H32"/>
    <mergeCell ref="I32:J32"/>
    <mergeCell ref="A16:J16"/>
    <mergeCell ref="A20:J20"/>
    <mergeCell ref="A24:J24"/>
    <mergeCell ref="A25:A26"/>
    <mergeCell ref="A27:J27"/>
    <mergeCell ref="A31:H31"/>
    <mergeCell ref="A7:K7"/>
    <mergeCell ref="A8:J8"/>
    <mergeCell ref="A9:J9"/>
    <mergeCell ref="A10:J10"/>
    <mergeCell ref="I13:J13"/>
    <mergeCell ref="A13:A15"/>
    <mergeCell ref="C13:E13"/>
    <mergeCell ref="F13:F15"/>
    <mergeCell ref="G13:G15"/>
    <mergeCell ref="H13:H15"/>
    <mergeCell ref="C14:C15"/>
    <mergeCell ref="D14:D15"/>
    <mergeCell ref="E14:E15"/>
    <mergeCell ref="I14:I15"/>
    <mergeCell ref="J14:J15"/>
  </mergeCells>
  <hyperlinks>
    <hyperlink ref="A11" location="Оглавление!A1" display="К оглавлению"/>
  </hyperlinks>
  <pageMargins left="0.7" right="0.7" top="0.75" bottom="0.75" header="0.3" footer="0.3"/>
  <pageSetup paperSize="9" scale="5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Q126"/>
  <sheetViews>
    <sheetView showGridLines="0" view="pageBreakPreview" zoomScale="80" zoomScaleNormal="85" zoomScaleSheetLayoutView="80" workbookViewId="0">
      <pane ySplit="14" topLeftCell="A15" activePane="bottomLeft" state="frozen"/>
      <selection activeCell="Z19" sqref="Z19"/>
      <selection pane="bottomLeft" activeCell="A8" sqref="A8:L8"/>
    </sheetView>
  </sheetViews>
  <sheetFormatPr defaultRowHeight="12.75"/>
  <cols>
    <col min="1" max="1" width="8" style="109" customWidth="1"/>
    <col min="2" max="2" width="7.5703125" style="19" customWidth="1"/>
    <col min="3" max="3" width="5.42578125" style="19" customWidth="1"/>
    <col min="4" max="4" width="49.7109375" style="19" customWidth="1"/>
    <col min="5" max="5" width="11.5703125" style="19" hidden="1" customWidth="1"/>
    <col min="6" max="9" width="12.7109375" style="19" customWidth="1"/>
    <col min="10" max="10" width="13.85546875" style="19" customWidth="1"/>
    <col min="11" max="11" width="12.7109375" style="19" customWidth="1"/>
    <col min="12" max="12" width="12.7109375" style="49" customWidth="1"/>
    <col min="13" max="13" width="9.140625" style="18" hidden="1" customWidth="1"/>
    <col min="14" max="17" width="9.140625" style="2"/>
    <col min="18" max="16384" width="9.140625" style="19"/>
  </cols>
  <sheetData>
    <row r="1" spans="1:17" s="465" customFormat="1">
      <c r="A1" s="109"/>
      <c r="L1" s="49"/>
      <c r="M1" s="468"/>
      <c r="N1" s="2"/>
      <c r="O1" s="2"/>
      <c r="P1" s="2"/>
      <c r="Q1" s="2"/>
    </row>
    <row r="2" spans="1:17" s="465" customFormat="1">
      <c r="A2" s="109"/>
      <c r="L2" s="49"/>
      <c r="M2" s="468"/>
      <c r="N2" s="2"/>
      <c r="O2" s="2"/>
      <c r="P2" s="2"/>
      <c r="Q2" s="2"/>
    </row>
    <row r="3" spans="1:17" s="465" customFormat="1">
      <c r="A3" s="109"/>
      <c r="L3" s="49"/>
      <c r="M3" s="468"/>
      <c r="N3" s="2"/>
      <c r="O3" s="2"/>
      <c r="P3" s="2"/>
      <c r="Q3" s="2"/>
    </row>
    <row r="4" spans="1:17" s="465" customFormat="1">
      <c r="A4" s="109"/>
      <c r="L4" s="49"/>
      <c r="M4" s="468"/>
      <c r="N4" s="2"/>
      <c r="O4" s="2"/>
      <c r="P4" s="2"/>
      <c r="Q4" s="2"/>
    </row>
    <row r="5" spans="1:17" s="465" customFormat="1">
      <c r="A5" s="109"/>
      <c r="L5" s="49"/>
      <c r="M5" s="468"/>
      <c r="N5" s="2"/>
      <c r="O5" s="2"/>
      <c r="P5" s="2"/>
      <c r="Q5" s="2"/>
    </row>
    <row r="6" spans="1:17" s="465" customFormat="1">
      <c r="A6" s="109"/>
      <c r="L6" s="49"/>
      <c r="M6" s="468"/>
      <c r="N6" s="2"/>
      <c r="O6" s="2"/>
      <c r="P6" s="2"/>
      <c r="Q6" s="2"/>
    </row>
    <row r="7" spans="1:17" ht="52.5" customHeight="1">
      <c r="A7" s="1259" t="s">
        <v>82</v>
      </c>
      <c r="B7" s="1259"/>
      <c r="C7" s="1259"/>
      <c r="D7" s="1259"/>
      <c r="E7" s="1259"/>
      <c r="F7" s="1259"/>
      <c r="G7" s="1259"/>
      <c r="H7" s="1259"/>
      <c r="I7" s="1259"/>
      <c r="J7" s="1259"/>
      <c r="K7" s="1259"/>
      <c r="L7" s="1259"/>
    </row>
    <row r="8" spans="1:17" ht="15.95" customHeight="1">
      <c r="A8" s="1259" t="s">
        <v>575</v>
      </c>
      <c r="B8" s="1260"/>
      <c r="C8" s="1260"/>
      <c r="D8" s="1260"/>
      <c r="E8" s="1260"/>
      <c r="F8" s="1260"/>
      <c r="G8" s="1260"/>
      <c r="H8" s="1260"/>
      <c r="I8" s="1260"/>
      <c r="J8" s="1260"/>
      <c r="K8" s="1260"/>
      <c r="L8" s="1260"/>
    </row>
    <row r="9" spans="1:17" s="465" customFormat="1" ht="15.95" customHeight="1">
      <c r="A9" s="872"/>
      <c r="B9" s="873"/>
      <c r="C9" s="873"/>
      <c r="D9" s="873"/>
      <c r="E9" s="873"/>
      <c r="F9" s="873"/>
      <c r="G9" s="873"/>
      <c r="H9" s="873"/>
      <c r="I9" s="873"/>
      <c r="J9" s="873"/>
      <c r="K9" s="873"/>
      <c r="L9" s="873"/>
      <c r="M9" s="468"/>
      <c r="N9" s="2"/>
      <c r="O9" s="2"/>
      <c r="P9" s="2"/>
      <c r="Q9" s="2"/>
    </row>
    <row r="10" spans="1:17" ht="15.95" customHeight="1">
      <c r="A10" s="1259" t="s">
        <v>80</v>
      </c>
      <c r="B10" s="1260"/>
      <c r="C10" s="1260"/>
      <c r="D10" s="1260"/>
      <c r="E10" s="1260"/>
      <c r="F10" s="1260"/>
      <c r="G10" s="1260"/>
      <c r="H10" s="1260"/>
      <c r="I10" s="1260"/>
      <c r="J10" s="1260"/>
      <c r="K10" s="1260"/>
      <c r="L10" s="1260"/>
    </row>
    <row r="11" spans="1:17" ht="15.95" customHeight="1">
      <c r="A11" s="1296"/>
      <c r="B11" s="1296"/>
      <c r="C11" s="1296"/>
      <c r="D11" s="1296"/>
      <c r="E11" s="1296"/>
      <c r="F11" s="1296"/>
      <c r="G11" s="1296"/>
      <c r="H11" s="1296"/>
      <c r="I11" s="1296"/>
      <c r="J11" s="1296"/>
      <c r="K11" s="1296"/>
      <c r="L11" s="1296"/>
    </row>
    <row r="12" spans="1:17" ht="15.95" customHeight="1">
      <c r="A12" s="971" t="s">
        <v>528</v>
      </c>
      <c r="B12" s="169"/>
      <c r="C12" s="169"/>
      <c r="D12" s="226"/>
      <c r="E12" s="226"/>
      <c r="F12" s="170"/>
      <c r="G12" s="170"/>
      <c r="H12" s="170"/>
      <c r="I12" s="170"/>
      <c r="J12" s="170"/>
      <c r="K12" s="145" t="s">
        <v>63</v>
      </c>
      <c r="L12" s="146">
        <v>0</v>
      </c>
    </row>
    <row r="13" spans="1:17" s="102" customFormat="1" ht="14.25" customHeight="1">
      <c r="A13" s="1142" t="s">
        <v>1</v>
      </c>
      <c r="B13" s="1119"/>
      <c r="C13" s="1120"/>
      <c r="D13" s="1140" t="s">
        <v>67</v>
      </c>
      <c r="E13" s="229"/>
      <c r="F13" s="1095" t="s">
        <v>68</v>
      </c>
      <c r="G13" s="1096"/>
      <c r="H13" s="1096"/>
      <c r="I13" s="1096"/>
      <c r="J13" s="1124"/>
      <c r="K13" s="560" t="s">
        <v>69</v>
      </c>
      <c r="L13" s="561" t="s">
        <v>70</v>
      </c>
      <c r="M13" s="117"/>
      <c r="N13" s="2"/>
      <c r="O13" s="2"/>
      <c r="P13" s="2"/>
      <c r="Q13" s="2"/>
    </row>
    <row r="14" spans="1:17" s="102" customFormat="1" ht="45" customHeight="1">
      <c r="A14" s="1143"/>
      <c r="B14" s="1101"/>
      <c r="C14" s="1102"/>
      <c r="D14" s="1188"/>
      <c r="E14" s="177"/>
      <c r="F14" s="103" t="s">
        <v>6</v>
      </c>
      <c r="G14" s="171" t="s">
        <v>71</v>
      </c>
      <c r="H14" s="171" t="s">
        <v>72</v>
      </c>
      <c r="I14" s="104" t="s">
        <v>73</v>
      </c>
      <c r="J14" s="105" t="s">
        <v>74</v>
      </c>
      <c r="K14" s="562" t="s">
        <v>75</v>
      </c>
      <c r="L14" s="107" t="s">
        <v>76</v>
      </c>
      <c r="M14" s="117"/>
    </row>
    <row r="15" spans="1:17" ht="14.1" customHeight="1">
      <c r="A15" s="1085" t="s">
        <v>77</v>
      </c>
      <c r="B15" s="1108"/>
      <c r="C15" s="1109"/>
      <c r="D15" s="1103" t="s">
        <v>78</v>
      </c>
      <c r="E15" s="50">
        <v>121102</v>
      </c>
      <c r="F15" s="378">
        <v>95</v>
      </c>
      <c r="G15" s="379">
        <v>8</v>
      </c>
      <c r="H15" s="538">
        <v>60</v>
      </c>
      <c r="I15" s="379">
        <v>45</v>
      </c>
      <c r="J15" s="539">
        <f t="shared" ref="J15:J24" si="0">F15-I15</f>
        <v>50</v>
      </c>
      <c r="K15" s="540">
        <v>450</v>
      </c>
      <c r="L15" s="457">
        <f>M15-(M15*$L$12)</f>
        <v>6.56298855</v>
      </c>
      <c r="M15" s="508">
        <v>6.56298855</v>
      </c>
      <c r="N15" s="917"/>
      <c r="O15" s="117"/>
      <c r="P15"/>
      <c r="Q15" s="18"/>
    </row>
    <row r="16" spans="1:17" ht="14.1" customHeight="1">
      <c r="A16" s="1088"/>
      <c r="B16" s="1110"/>
      <c r="C16" s="1111"/>
      <c r="D16" s="1084"/>
      <c r="E16" s="48">
        <v>121178</v>
      </c>
      <c r="F16" s="370">
        <v>115</v>
      </c>
      <c r="G16" s="371">
        <v>8</v>
      </c>
      <c r="H16" s="541">
        <v>60</v>
      </c>
      <c r="I16" s="371">
        <v>45</v>
      </c>
      <c r="J16" s="542">
        <f t="shared" si="0"/>
        <v>70</v>
      </c>
      <c r="K16" s="543">
        <v>400</v>
      </c>
      <c r="L16" s="460">
        <f t="shared" ref="L16:L23" si="1">M16-(M16*$L$12)</f>
        <v>7.5113972999999996</v>
      </c>
      <c r="M16" s="509">
        <v>7.5113972999999996</v>
      </c>
      <c r="N16" s="917"/>
      <c r="O16" s="117"/>
      <c r="P16"/>
      <c r="Q16" s="18"/>
    </row>
    <row r="17" spans="1:17" ht="14.1" customHeight="1">
      <c r="A17" s="1112"/>
      <c r="B17" s="1110"/>
      <c r="C17" s="1111"/>
      <c r="D17" s="1297"/>
      <c r="E17" s="48">
        <v>121185</v>
      </c>
      <c r="F17" s="370">
        <v>125</v>
      </c>
      <c r="G17" s="371">
        <v>8</v>
      </c>
      <c r="H17" s="541">
        <v>60</v>
      </c>
      <c r="I17" s="371">
        <v>45</v>
      </c>
      <c r="J17" s="542">
        <f t="shared" si="0"/>
        <v>80</v>
      </c>
      <c r="K17" s="543">
        <v>380</v>
      </c>
      <c r="L17" s="460">
        <f t="shared" si="1"/>
        <v>7.8338562750000005</v>
      </c>
      <c r="M17" s="509">
        <v>7.8338562750000005</v>
      </c>
      <c r="N17" s="917"/>
      <c r="O17" s="117"/>
      <c r="P17"/>
      <c r="Q17" s="18"/>
    </row>
    <row r="18" spans="1:17" ht="14.1" customHeight="1">
      <c r="A18" s="1112"/>
      <c r="B18" s="1110"/>
      <c r="C18" s="1111"/>
      <c r="D18" s="1297"/>
      <c r="E18" s="48">
        <v>121186</v>
      </c>
      <c r="F18" s="370">
        <v>135</v>
      </c>
      <c r="G18" s="371">
        <v>8</v>
      </c>
      <c r="H18" s="541">
        <v>60</v>
      </c>
      <c r="I18" s="371">
        <v>45</v>
      </c>
      <c r="J18" s="542">
        <f t="shared" si="0"/>
        <v>90</v>
      </c>
      <c r="K18" s="543">
        <v>370</v>
      </c>
      <c r="L18" s="460">
        <f t="shared" si="1"/>
        <v>8.2321879500000001</v>
      </c>
      <c r="M18" s="509">
        <v>8.2321879500000001</v>
      </c>
      <c r="N18" s="917"/>
      <c r="O18" s="117"/>
      <c r="P18"/>
      <c r="Q18" s="18"/>
    </row>
    <row r="19" spans="1:17" ht="14.1" customHeight="1">
      <c r="A19" s="1112"/>
      <c r="B19" s="1110"/>
      <c r="C19" s="1111"/>
      <c r="D19" s="1297"/>
      <c r="E19" s="48">
        <v>121188</v>
      </c>
      <c r="F19" s="370">
        <v>145</v>
      </c>
      <c r="G19" s="371">
        <v>8</v>
      </c>
      <c r="H19" s="541">
        <v>60</v>
      </c>
      <c r="I19" s="371">
        <v>45</v>
      </c>
      <c r="J19" s="542">
        <f t="shared" si="0"/>
        <v>100</v>
      </c>
      <c r="K19" s="543">
        <v>350</v>
      </c>
      <c r="L19" s="460">
        <f t="shared" si="1"/>
        <v>8.6874241500000018</v>
      </c>
      <c r="M19" s="509">
        <v>8.6874241500000018</v>
      </c>
      <c r="N19" s="917"/>
      <c r="O19" s="117"/>
      <c r="P19"/>
      <c r="Q19" s="18"/>
    </row>
    <row r="20" spans="1:17" ht="14.1" customHeight="1">
      <c r="A20" s="1112"/>
      <c r="B20" s="1110"/>
      <c r="C20" s="1111"/>
      <c r="D20" s="1297"/>
      <c r="E20" s="48">
        <v>121189</v>
      </c>
      <c r="F20" s="370">
        <v>165</v>
      </c>
      <c r="G20" s="371">
        <v>8</v>
      </c>
      <c r="H20" s="541">
        <v>60</v>
      </c>
      <c r="I20" s="371">
        <v>45</v>
      </c>
      <c r="J20" s="542">
        <f t="shared" si="0"/>
        <v>120</v>
      </c>
      <c r="K20" s="543">
        <v>300</v>
      </c>
      <c r="L20" s="460">
        <f t="shared" si="1"/>
        <v>9.3513102750000012</v>
      </c>
      <c r="M20" s="509">
        <v>9.3513102750000012</v>
      </c>
      <c r="N20" s="917"/>
      <c r="O20" s="117"/>
      <c r="P20"/>
      <c r="Q20" s="18"/>
    </row>
    <row r="21" spans="1:17" ht="14.1" customHeight="1">
      <c r="A21" s="1112"/>
      <c r="B21" s="1110"/>
      <c r="C21" s="1111"/>
      <c r="D21" s="1297"/>
      <c r="E21" s="48">
        <v>121190</v>
      </c>
      <c r="F21" s="370">
        <v>175</v>
      </c>
      <c r="G21" s="371">
        <v>8</v>
      </c>
      <c r="H21" s="541">
        <v>60</v>
      </c>
      <c r="I21" s="371">
        <v>45</v>
      </c>
      <c r="J21" s="542">
        <f t="shared" si="0"/>
        <v>130</v>
      </c>
      <c r="K21" s="543">
        <v>270</v>
      </c>
      <c r="L21" s="460">
        <f t="shared" si="1"/>
        <v>9.6927374250000025</v>
      </c>
      <c r="M21" s="509">
        <v>9.6927374250000025</v>
      </c>
      <c r="N21" s="917"/>
      <c r="O21" s="117"/>
      <c r="P21"/>
      <c r="Q21" s="18"/>
    </row>
    <row r="22" spans="1:17" ht="14.1" customHeight="1">
      <c r="A22" s="1112"/>
      <c r="B22" s="1110"/>
      <c r="C22" s="1111"/>
      <c r="D22" s="1297"/>
      <c r="E22" s="48">
        <v>121191</v>
      </c>
      <c r="F22" s="370">
        <v>195</v>
      </c>
      <c r="G22" s="371">
        <v>8</v>
      </c>
      <c r="H22" s="541">
        <v>60</v>
      </c>
      <c r="I22" s="371">
        <v>45</v>
      </c>
      <c r="J22" s="542">
        <f t="shared" si="0"/>
        <v>150</v>
      </c>
      <c r="K22" s="543">
        <v>230</v>
      </c>
      <c r="L22" s="544">
        <f t="shared" si="1"/>
        <v>10.584241650000001</v>
      </c>
      <c r="M22" s="509">
        <v>10.584241650000001</v>
      </c>
      <c r="N22" s="917"/>
      <c r="O22" s="117"/>
      <c r="P22"/>
      <c r="Q22" s="18"/>
    </row>
    <row r="23" spans="1:17" s="465" customFormat="1" ht="14.1" customHeight="1">
      <c r="A23" s="1112"/>
      <c r="B23" s="1110"/>
      <c r="C23" s="1111"/>
      <c r="D23" s="1297"/>
      <c r="E23" s="70"/>
      <c r="F23" s="545">
        <v>215</v>
      </c>
      <c r="G23" s="421">
        <v>8</v>
      </c>
      <c r="H23" s="546">
        <v>60</v>
      </c>
      <c r="I23" s="421">
        <v>45</v>
      </c>
      <c r="J23" s="547">
        <f t="shared" si="0"/>
        <v>170</v>
      </c>
      <c r="K23" s="548">
        <v>210</v>
      </c>
      <c r="L23" s="544">
        <f t="shared" si="1"/>
        <v>11.490892875</v>
      </c>
      <c r="M23" s="509">
        <v>11.490892875</v>
      </c>
      <c r="N23" s="917"/>
      <c r="O23" s="117"/>
      <c r="P23" s="474"/>
      <c r="Q23" s="468"/>
    </row>
    <row r="24" spans="1:17" ht="14.1" customHeight="1">
      <c r="A24" s="1112"/>
      <c r="B24" s="1110"/>
      <c r="C24" s="1111"/>
      <c r="D24" s="1297"/>
      <c r="E24" s="70">
        <v>121192</v>
      </c>
      <c r="F24" s="545">
        <v>225</v>
      </c>
      <c r="G24" s="421">
        <v>8</v>
      </c>
      <c r="H24" s="546">
        <v>60</v>
      </c>
      <c r="I24" s="421">
        <v>45</v>
      </c>
      <c r="J24" s="547">
        <f t="shared" si="0"/>
        <v>180</v>
      </c>
      <c r="K24" s="548">
        <v>200</v>
      </c>
      <c r="L24" s="544">
        <f>M24-(M24*$L$12)</f>
        <v>12.025822950000002</v>
      </c>
      <c r="M24" s="510">
        <v>12.025822950000002</v>
      </c>
      <c r="N24" s="917"/>
      <c r="O24" s="117"/>
      <c r="P24"/>
      <c r="Q24" s="18"/>
    </row>
    <row r="25" spans="1:17" ht="18" customHeight="1">
      <c r="A25" s="172"/>
      <c r="B25" s="173"/>
      <c r="C25" s="524"/>
      <c r="D25" s="524"/>
      <c r="E25" s="524"/>
      <c r="F25" s="525"/>
      <c r="G25" s="524"/>
      <c r="H25" s="524"/>
      <c r="I25" s="524"/>
      <c r="J25" s="524"/>
      <c r="K25" s="524"/>
      <c r="L25" s="550"/>
      <c r="M25" s="161"/>
      <c r="N25" s="917"/>
      <c r="O25" s="102"/>
      <c r="P25" s="19"/>
      <c r="Q25" s="19"/>
    </row>
    <row r="26" spans="1:17" ht="14.1" customHeight="1">
      <c r="A26" s="1085" t="s">
        <v>79</v>
      </c>
      <c r="B26" s="1086"/>
      <c r="C26" s="1087"/>
      <c r="D26" s="1174" t="s">
        <v>469</v>
      </c>
      <c r="E26" s="50">
        <v>121173</v>
      </c>
      <c r="F26" s="378">
        <v>95</v>
      </c>
      <c r="G26" s="379">
        <v>8</v>
      </c>
      <c r="H26" s="538">
        <v>60</v>
      </c>
      <c r="I26" s="379">
        <v>45</v>
      </c>
      <c r="J26" s="539">
        <f t="shared" ref="J26:J34" si="2">F26-I26</f>
        <v>50</v>
      </c>
      <c r="K26" s="540">
        <v>450</v>
      </c>
      <c r="L26" s="457">
        <f>M26-(M26*$L$12)</f>
        <v>5.5102548374999998</v>
      </c>
      <c r="M26" s="508">
        <v>5.5102548374999998</v>
      </c>
      <c r="N26" s="917"/>
      <c r="O26" s="454"/>
      <c r="P26"/>
      <c r="Q26" s="18"/>
    </row>
    <row r="27" spans="1:17" ht="14.1" customHeight="1">
      <c r="A27" s="1088"/>
      <c r="B27" s="1089"/>
      <c r="C27" s="1090"/>
      <c r="D27" s="1094"/>
      <c r="E27" s="48">
        <v>121174</v>
      </c>
      <c r="F27" s="370">
        <v>115</v>
      </c>
      <c r="G27" s="371">
        <v>8</v>
      </c>
      <c r="H27" s="541">
        <v>60</v>
      </c>
      <c r="I27" s="371">
        <v>45</v>
      </c>
      <c r="J27" s="542">
        <f t="shared" si="2"/>
        <v>70</v>
      </c>
      <c r="K27" s="543">
        <v>400</v>
      </c>
      <c r="L27" s="460">
        <f t="shared" ref="L27:L35" si="3">M27-(M27*$L$12)</f>
        <v>6.0982682625000004</v>
      </c>
      <c r="M27" s="509">
        <v>6.0982682625000004</v>
      </c>
      <c r="N27" s="917"/>
      <c r="O27" s="454"/>
      <c r="P27"/>
      <c r="Q27" s="18"/>
    </row>
    <row r="28" spans="1:17" ht="14.1" customHeight="1">
      <c r="A28" s="1088"/>
      <c r="B28" s="1089"/>
      <c r="C28" s="1090"/>
      <c r="D28" s="1094"/>
      <c r="E28" s="48">
        <v>121175</v>
      </c>
      <c r="F28" s="370">
        <v>125</v>
      </c>
      <c r="G28" s="371">
        <v>8</v>
      </c>
      <c r="H28" s="541">
        <v>60</v>
      </c>
      <c r="I28" s="371">
        <v>45</v>
      </c>
      <c r="J28" s="542">
        <f t="shared" si="2"/>
        <v>80</v>
      </c>
      <c r="K28" s="543">
        <v>380</v>
      </c>
      <c r="L28" s="460">
        <f t="shared" si="3"/>
        <v>6.7147339500000012</v>
      </c>
      <c r="M28" s="509">
        <v>6.7147339500000012</v>
      </c>
      <c r="N28" s="917"/>
      <c r="O28" s="454"/>
      <c r="P28"/>
      <c r="Q28" s="18"/>
    </row>
    <row r="29" spans="1:17" ht="14.1" customHeight="1">
      <c r="A29" s="1088"/>
      <c r="B29" s="1089"/>
      <c r="C29" s="1090"/>
      <c r="D29" s="1094"/>
      <c r="E29" s="48">
        <v>121177</v>
      </c>
      <c r="F29" s="370">
        <v>135</v>
      </c>
      <c r="G29" s="371">
        <v>8</v>
      </c>
      <c r="H29" s="541">
        <v>60</v>
      </c>
      <c r="I29" s="371">
        <v>45</v>
      </c>
      <c r="J29" s="542">
        <f t="shared" si="2"/>
        <v>90</v>
      </c>
      <c r="K29" s="543">
        <v>370</v>
      </c>
      <c r="L29" s="460">
        <f t="shared" si="3"/>
        <v>6.8095748250000003</v>
      </c>
      <c r="M29" s="509">
        <v>6.8095748250000003</v>
      </c>
      <c r="N29" s="917"/>
      <c r="O29" s="454"/>
      <c r="P29"/>
      <c r="Q29" s="18"/>
    </row>
    <row r="30" spans="1:17" ht="14.1" customHeight="1">
      <c r="A30" s="1088"/>
      <c r="B30" s="1089"/>
      <c r="C30" s="1090"/>
      <c r="D30" s="1094"/>
      <c r="E30" s="48">
        <v>121179</v>
      </c>
      <c r="F30" s="370">
        <v>145</v>
      </c>
      <c r="G30" s="371">
        <v>8</v>
      </c>
      <c r="H30" s="541">
        <v>60</v>
      </c>
      <c r="I30" s="371">
        <v>45</v>
      </c>
      <c r="J30" s="542">
        <f t="shared" si="2"/>
        <v>100</v>
      </c>
      <c r="K30" s="543">
        <v>350</v>
      </c>
      <c r="L30" s="460">
        <f t="shared" si="3"/>
        <v>7.1320337999999994</v>
      </c>
      <c r="M30" s="509">
        <v>7.1320337999999994</v>
      </c>
      <c r="N30" s="917"/>
      <c r="O30" s="454"/>
      <c r="P30"/>
      <c r="Q30" s="18"/>
    </row>
    <row r="31" spans="1:17" ht="14.1" customHeight="1">
      <c r="A31" s="1088"/>
      <c r="B31" s="1089"/>
      <c r="C31" s="1090"/>
      <c r="D31" s="1094"/>
      <c r="E31" s="48">
        <v>121180</v>
      </c>
      <c r="F31" s="370">
        <v>165</v>
      </c>
      <c r="G31" s="371">
        <v>8</v>
      </c>
      <c r="H31" s="541">
        <v>60</v>
      </c>
      <c r="I31" s="371">
        <v>45</v>
      </c>
      <c r="J31" s="542">
        <f t="shared" si="2"/>
        <v>120</v>
      </c>
      <c r="K31" s="543">
        <v>300</v>
      </c>
      <c r="L31" s="460">
        <f t="shared" si="3"/>
        <v>7.6157222625000003</v>
      </c>
      <c r="M31" s="509">
        <v>7.6157222625000003</v>
      </c>
      <c r="N31" s="917"/>
      <c r="O31" s="454"/>
      <c r="P31"/>
      <c r="Q31" s="18"/>
    </row>
    <row r="32" spans="1:17" ht="14.1" customHeight="1">
      <c r="A32" s="1088"/>
      <c r="B32" s="1089"/>
      <c r="C32" s="1090"/>
      <c r="D32" s="1094"/>
      <c r="E32" s="48">
        <v>121181</v>
      </c>
      <c r="F32" s="370">
        <v>175</v>
      </c>
      <c r="G32" s="371">
        <v>8</v>
      </c>
      <c r="H32" s="541">
        <v>60</v>
      </c>
      <c r="I32" s="371">
        <v>45</v>
      </c>
      <c r="J32" s="542">
        <f t="shared" si="2"/>
        <v>130</v>
      </c>
      <c r="K32" s="543">
        <v>270</v>
      </c>
      <c r="L32" s="460">
        <f t="shared" si="3"/>
        <v>7.9192130625000008</v>
      </c>
      <c r="M32" s="509">
        <v>7.9192130625000008</v>
      </c>
      <c r="N32" s="917"/>
      <c r="O32" s="454"/>
      <c r="P32"/>
      <c r="Q32" s="18"/>
    </row>
    <row r="33" spans="1:17" ht="14.1" customHeight="1">
      <c r="A33" s="1088"/>
      <c r="B33" s="1089"/>
      <c r="C33" s="1090"/>
      <c r="D33" s="1094"/>
      <c r="E33" s="70">
        <v>121183</v>
      </c>
      <c r="F33" s="545">
        <v>195</v>
      </c>
      <c r="G33" s="421">
        <v>8</v>
      </c>
      <c r="H33" s="546">
        <v>60</v>
      </c>
      <c r="I33" s="421">
        <v>45</v>
      </c>
      <c r="J33" s="547">
        <f t="shared" si="2"/>
        <v>150</v>
      </c>
      <c r="K33" s="548">
        <v>230</v>
      </c>
      <c r="L33" s="544">
        <f t="shared" si="3"/>
        <v>8.5167105750000012</v>
      </c>
      <c r="M33" s="509">
        <v>8.5167105750000012</v>
      </c>
      <c r="N33" s="917"/>
      <c r="O33" s="454"/>
      <c r="P33"/>
      <c r="Q33" s="18"/>
    </row>
    <row r="34" spans="1:17" s="465" customFormat="1" ht="14.1" customHeight="1">
      <c r="A34" s="1088"/>
      <c r="B34" s="1089"/>
      <c r="C34" s="1090"/>
      <c r="D34" s="1094"/>
      <c r="E34" s="70"/>
      <c r="F34" s="545">
        <v>215</v>
      </c>
      <c r="G34" s="421">
        <v>8</v>
      </c>
      <c r="H34" s="546">
        <v>60</v>
      </c>
      <c r="I34" s="421">
        <v>45</v>
      </c>
      <c r="J34" s="547">
        <f t="shared" si="2"/>
        <v>170</v>
      </c>
      <c r="K34" s="548">
        <v>210</v>
      </c>
      <c r="L34" s="544">
        <f>M34-(M34*$L$12)</f>
        <v>9.1047240000000009</v>
      </c>
      <c r="M34" s="509">
        <v>9.1047240000000009</v>
      </c>
      <c r="N34" s="917"/>
      <c r="O34" s="454"/>
      <c r="P34" s="474"/>
      <c r="Q34" s="468"/>
    </row>
    <row r="35" spans="1:17" ht="14.1" customHeight="1">
      <c r="A35" s="1091"/>
      <c r="B35" s="1092"/>
      <c r="C35" s="1093"/>
      <c r="D35" s="1298"/>
      <c r="E35" s="70">
        <v>191851</v>
      </c>
      <c r="F35" s="545">
        <v>225</v>
      </c>
      <c r="G35" s="421">
        <v>8</v>
      </c>
      <c r="H35" s="546">
        <v>60</v>
      </c>
      <c r="I35" s="421">
        <v>45</v>
      </c>
      <c r="J35" s="547">
        <v>180</v>
      </c>
      <c r="K35" s="548">
        <v>200</v>
      </c>
      <c r="L35" s="544">
        <f t="shared" si="3"/>
        <v>9.654801075</v>
      </c>
      <c r="M35" s="510">
        <v>9.654801075</v>
      </c>
      <c r="N35" s="917"/>
      <c r="O35" s="454"/>
      <c r="P35"/>
      <c r="Q35" s="18"/>
    </row>
    <row r="36" spans="1:17" ht="18" customHeight="1">
      <c r="A36" s="172"/>
      <c r="B36" s="173"/>
      <c r="C36" s="524"/>
      <c r="D36" s="524"/>
      <c r="E36" s="524"/>
      <c r="F36" s="549"/>
      <c r="G36" s="549"/>
      <c r="H36" s="549"/>
      <c r="I36" s="549"/>
      <c r="J36" s="549"/>
      <c r="K36" s="549"/>
      <c r="L36" s="550"/>
      <c r="M36" s="161"/>
      <c r="N36" s="917"/>
      <c r="O36" s="454"/>
      <c r="P36"/>
      <c r="Q36" s="18"/>
    </row>
    <row r="37" spans="1:17" ht="14.1" customHeight="1">
      <c r="A37" s="1085" t="s">
        <v>90</v>
      </c>
      <c r="B37" s="1108"/>
      <c r="C37" s="1109"/>
      <c r="D37" s="1103" t="s">
        <v>350</v>
      </c>
      <c r="E37" s="50">
        <v>165164</v>
      </c>
      <c r="F37" s="378">
        <v>70</v>
      </c>
      <c r="G37" s="379">
        <v>8</v>
      </c>
      <c r="H37" s="538">
        <v>60</v>
      </c>
      <c r="I37" s="379">
        <v>40</v>
      </c>
      <c r="J37" s="539">
        <f t="shared" ref="J37:J44" si="4">F37-I37</f>
        <v>30</v>
      </c>
      <c r="K37" s="540">
        <v>1000</v>
      </c>
      <c r="L37" s="457">
        <f>M37-(M37*$L$12)</f>
        <v>3.9340124999999997</v>
      </c>
      <c r="M37" s="508">
        <v>3.9340124999999997</v>
      </c>
      <c r="N37" s="917"/>
      <c r="O37" s="454"/>
      <c r="P37"/>
      <c r="Q37" s="18"/>
    </row>
    <row r="38" spans="1:17" ht="14.1" customHeight="1">
      <c r="A38" s="1088"/>
      <c r="B38" s="1110"/>
      <c r="C38" s="1111"/>
      <c r="D38" s="1084"/>
      <c r="E38" s="48">
        <v>165165</v>
      </c>
      <c r="F38" s="370">
        <v>90</v>
      </c>
      <c r="G38" s="371">
        <v>8</v>
      </c>
      <c r="H38" s="541">
        <v>60</v>
      </c>
      <c r="I38" s="371">
        <v>40</v>
      </c>
      <c r="J38" s="542">
        <f t="shared" si="4"/>
        <v>50</v>
      </c>
      <c r="K38" s="543">
        <v>800</v>
      </c>
      <c r="L38" s="460">
        <f t="shared" ref="L38:L53" si="5">M38-(M38*$L$12)</f>
        <v>4.4203994999999985</v>
      </c>
      <c r="M38" s="509">
        <v>4.4203994999999985</v>
      </c>
      <c r="N38" s="917"/>
      <c r="O38" s="454"/>
      <c r="P38"/>
      <c r="Q38" s="18"/>
    </row>
    <row r="39" spans="1:17" ht="14.1" customHeight="1">
      <c r="A39" s="1112"/>
      <c r="B39" s="1110"/>
      <c r="C39" s="1111"/>
      <c r="D39" s="1297"/>
      <c r="E39" s="48">
        <v>165192</v>
      </c>
      <c r="F39" s="370">
        <v>110</v>
      </c>
      <c r="G39" s="371">
        <v>8</v>
      </c>
      <c r="H39" s="541">
        <v>60</v>
      </c>
      <c r="I39" s="371">
        <v>40</v>
      </c>
      <c r="J39" s="542">
        <f t="shared" si="4"/>
        <v>70</v>
      </c>
      <c r="K39" s="543">
        <v>650</v>
      </c>
      <c r="L39" s="460">
        <f t="shared" si="5"/>
        <v>4.7923424999999993</v>
      </c>
      <c r="M39" s="509">
        <v>4.7923424999999993</v>
      </c>
      <c r="N39" s="917"/>
      <c r="O39" s="454"/>
      <c r="P39"/>
      <c r="Q39" s="18"/>
    </row>
    <row r="40" spans="1:17" ht="14.1" customHeight="1">
      <c r="A40" s="1112"/>
      <c r="B40" s="1110"/>
      <c r="C40" s="1111"/>
      <c r="D40" s="1297"/>
      <c r="E40" s="48">
        <v>165193</v>
      </c>
      <c r="F40" s="370">
        <v>130</v>
      </c>
      <c r="G40" s="371">
        <v>8</v>
      </c>
      <c r="H40" s="541">
        <v>60</v>
      </c>
      <c r="I40" s="371">
        <v>40</v>
      </c>
      <c r="J40" s="542">
        <f t="shared" si="4"/>
        <v>90</v>
      </c>
      <c r="K40" s="543">
        <v>550</v>
      </c>
      <c r="L40" s="460">
        <f t="shared" si="5"/>
        <v>5.0069249999999998</v>
      </c>
      <c r="M40" s="509">
        <v>5.0069249999999998</v>
      </c>
      <c r="N40" s="917"/>
      <c r="O40" s="454"/>
      <c r="P40"/>
      <c r="Q40" s="18"/>
    </row>
    <row r="41" spans="1:17" ht="14.1" customHeight="1">
      <c r="A41" s="1112"/>
      <c r="B41" s="1110"/>
      <c r="C41" s="1111"/>
      <c r="D41" s="1297"/>
      <c r="E41" s="48">
        <v>165194</v>
      </c>
      <c r="F41" s="370">
        <v>150</v>
      </c>
      <c r="G41" s="371">
        <v>8</v>
      </c>
      <c r="H41" s="541">
        <v>60</v>
      </c>
      <c r="I41" s="371">
        <v>40</v>
      </c>
      <c r="J41" s="542">
        <f t="shared" si="4"/>
        <v>110</v>
      </c>
      <c r="K41" s="543">
        <v>450</v>
      </c>
      <c r="L41" s="460">
        <f t="shared" si="5"/>
        <v>6.1084484999999988</v>
      </c>
      <c r="M41" s="509">
        <v>6.1084484999999988</v>
      </c>
      <c r="N41" s="917"/>
      <c r="O41" s="454"/>
      <c r="P41"/>
      <c r="Q41" s="18"/>
    </row>
    <row r="42" spans="1:17" ht="14.1" customHeight="1">
      <c r="A42" s="1112"/>
      <c r="B42" s="1110"/>
      <c r="C42" s="1111"/>
      <c r="D42" s="1297"/>
      <c r="E42" s="48">
        <v>165195</v>
      </c>
      <c r="F42" s="370">
        <v>180</v>
      </c>
      <c r="G42" s="371">
        <v>8</v>
      </c>
      <c r="H42" s="541">
        <v>60</v>
      </c>
      <c r="I42" s="371">
        <v>40</v>
      </c>
      <c r="J42" s="542">
        <f t="shared" si="4"/>
        <v>140</v>
      </c>
      <c r="K42" s="543">
        <v>320</v>
      </c>
      <c r="L42" s="460">
        <f t="shared" si="5"/>
        <v>7.1670554999999991</v>
      </c>
      <c r="M42" s="509">
        <v>7.1670554999999991</v>
      </c>
      <c r="N42" s="917"/>
      <c r="O42" s="454"/>
      <c r="P42"/>
      <c r="Q42" s="18"/>
    </row>
    <row r="43" spans="1:17" ht="14.1" customHeight="1">
      <c r="A43" s="1112"/>
      <c r="B43" s="1110"/>
      <c r="C43" s="1111"/>
      <c r="D43" s="1297"/>
      <c r="E43" s="48">
        <v>165196</v>
      </c>
      <c r="F43" s="370">
        <v>210</v>
      </c>
      <c r="G43" s="371">
        <v>8</v>
      </c>
      <c r="H43" s="541">
        <v>60</v>
      </c>
      <c r="I43" s="371">
        <v>40</v>
      </c>
      <c r="J43" s="542">
        <f t="shared" si="4"/>
        <v>170</v>
      </c>
      <c r="K43" s="543">
        <v>280</v>
      </c>
      <c r="L43" s="460">
        <f t="shared" si="5"/>
        <v>8.2828844999999998</v>
      </c>
      <c r="M43" s="509">
        <v>8.2828844999999998</v>
      </c>
      <c r="N43" s="917"/>
      <c r="O43" s="454"/>
      <c r="P43"/>
      <c r="Q43" s="18"/>
    </row>
    <row r="44" spans="1:17" ht="14.1" customHeight="1">
      <c r="A44" s="1113"/>
      <c r="B44" s="1114"/>
      <c r="C44" s="1115"/>
      <c r="D44" s="1299"/>
      <c r="E44" s="75">
        <v>165197</v>
      </c>
      <c r="F44" s="551">
        <v>230</v>
      </c>
      <c r="G44" s="424">
        <v>8</v>
      </c>
      <c r="H44" s="552">
        <v>60</v>
      </c>
      <c r="I44" s="424">
        <v>40</v>
      </c>
      <c r="J44" s="553">
        <f t="shared" si="4"/>
        <v>190</v>
      </c>
      <c r="K44" s="554">
        <v>240</v>
      </c>
      <c r="L44" s="555">
        <f t="shared" si="5"/>
        <v>9.6419069999999998</v>
      </c>
      <c r="M44" s="510">
        <v>9.6419069999999998</v>
      </c>
      <c r="N44" s="917"/>
      <c r="O44" s="454"/>
      <c r="P44"/>
      <c r="Q44" s="18"/>
    </row>
    <row r="45" spans="1:17" s="465" customFormat="1" ht="14.1" customHeight="1">
      <c r="A45" s="1293"/>
      <c r="B45" s="1294"/>
      <c r="C45" s="1294"/>
      <c r="D45" s="1294"/>
      <c r="E45" s="1294"/>
      <c r="F45" s="1294"/>
      <c r="G45" s="1294"/>
      <c r="H45" s="1294"/>
      <c r="I45" s="1294"/>
      <c r="J45" s="1294"/>
      <c r="K45" s="1294"/>
      <c r="L45" s="1295"/>
      <c r="M45" s="893"/>
      <c r="N45" s="917"/>
      <c r="O45" s="454"/>
      <c r="P45" s="474"/>
      <c r="Q45" s="468"/>
    </row>
    <row r="46" spans="1:17" s="465" customFormat="1" ht="14.1" customHeight="1">
      <c r="A46" s="1085" t="s">
        <v>483</v>
      </c>
      <c r="B46" s="1108"/>
      <c r="C46" s="1109"/>
      <c r="D46" s="1291" t="s">
        <v>484</v>
      </c>
      <c r="E46" s="894"/>
      <c r="F46" s="378">
        <v>100</v>
      </c>
      <c r="G46" s="379">
        <v>8</v>
      </c>
      <c r="H46" s="538">
        <v>60</v>
      </c>
      <c r="I46" s="379">
        <v>50</v>
      </c>
      <c r="J46" s="539">
        <f>F46-I46</f>
        <v>50</v>
      </c>
      <c r="K46" s="540">
        <v>550</v>
      </c>
      <c r="L46" s="457">
        <f t="shared" si="5"/>
        <v>4.3097593220338988</v>
      </c>
      <c r="M46" s="893">
        <v>4.3097593220338988</v>
      </c>
      <c r="N46" s="917"/>
      <c r="O46" s="454"/>
      <c r="P46" s="474"/>
      <c r="Q46" s="468"/>
    </row>
    <row r="47" spans="1:17" s="465" customFormat="1" ht="14.1" customHeight="1">
      <c r="A47" s="1088"/>
      <c r="B47" s="1110"/>
      <c r="C47" s="1111"/>
      <c r="D47" s="1292"/>
      <c r="E47" s="894"/>
      <c r="F47" s="370">
        <v>120</v>
      </c>
      <c r="G47" s="371">
        <v>8</v>
      </c>
      <c r="H47" s="541">
        <v>60</v>
      </c>
      <c r="I47" s="371">
        <v>50</v>
      </c>
      <c r="J47" s="542">
        <f t="shared" ref="J47:J53" si="6">F47-I47</f>
        <v>70</v>
      </c>
      <c r="K47" s="543">
        <v>500</v>
      </c>
      <c r="L47" s="460">
        <f t="shared" si="5"/>
        <v>4.913461016949153</v>
      </c>
      <c r="M47" s="893">
        <v>4.913461016949153</v>
      </c>
      <c r="N47" s="917"/>
      <c r="O47" s="454"/>
      <c r="P47" s="474"/>
      <c r="Q47" s="468"/>
    </row>
    <row r="48" spans="1:17" s="465" customFormat="1" ht="14.1" customHeight="1">
      <c r="A48" s="1112"/>
      <c r="B48" s="1110"/>
      <c r="C48" s="1111"/>
      <c r="D48" s="1292"/>
      <c r="E48" s="894"/>
      <c r="F48" s="370">
        <v>140</v>
      </c>
      <c r="G48" s="371">
        <v>8</v>
      </c>
      <c r="H48" s="541">
        <v>60</v>
      </c>
      <c r="I48" s="371">
        <v>50</v>
      </c>
      <c r="J48" s="542">
        <f t="shared" si="6"/>
        <v>90</v>
      </c>
      <c r="K48" s="543">
        <v>450</v>
      </c>
      <c r="L48" s="460">
        <f t="shared" si="5"/>
        <v>5.6513186440677972</v>
      </c>
      <c r="M48" s="893">
        <v>5.6513186440677972</v>
      </c>
      <c r="N48" s="917"/>
      <c r="O48" s="454"/>
      <c r="P48" s="474"/>
      <c r="Q48" s="468"/>
    </row>
    <row r="49" spans="1:17" s="465" customFormat="1" ht="14.1" customHeight="1">
      <c r="A49" s="1112"/>
      <c r="B49" s="1110"/>
      <c r="C49" s="1111"/>
      <c r="D49" s="1292"/>
      <c r="E49" s="894"/>
      <c r="F49" s="370">
        <v>160</v>
      </c>
      <c r="G49" s="371">
        <v>8</v>
      </c>
      <c r="H49" s="541">
        <v>60</v>
      </c>
      <c r="I49" s="371">
        <v>50</v>
      </c>
      <c r="J49" s="542">
        <f t="shared" si="6"/>
        <v>110</v>
      </c>
      <c r="K49" s="543">
        <v>400</v>
      </c>
      <c r="L49" s="460">
        <f t="shared" si="5"/>
        <v>6.2717898305084763</v>
      </c>
      <c r="M49" s="893">
        <v>6.2717898305084763</v>
      </c>
      <c r="N49" s="917"/>
      <c r="O49" s="454"/>
      <c r="P49" s="474"/>
      <c r="Q49" s="468"/>
    </row>
    <row r="50" spans="1:17" s="465" customFormat="1" ht="14.1" customHeight="1">
      <c r="A50" s="1112"/>
      <c r="B50" s="1110"/>
      <c r="C50" s="1111"/>
      <c r="D50" s="1292"/>
      <c r="E50" s="894"/>
      <c r="F50" s="370">
        <v>180</v>
      </c>
      <c r="G50" s="371">
        <v>8</v>
      </c>
      <c r="H50" s="541">
        <v>60</v>
      </c>
      <c r="I50" s="371">
        <v>50</v>
      </c>
      <c r="J50" s="542">
        <f t="shared" si="6"/>
        <v>130</v>
      </c>
      <c r="K50" s="543">
        <v>350</v>
      </c>
      <c r="L50" s="460">
        <f t="shared" si="5"/>
        <v>7.479193220338983</v>
      </c>
      <c r="M50" s="893">
        <v>7.479193220338983</v>
      </c>
      <c r="N50" s="917"/>
      <c r="O50" s="454"/>
      <c r="P50" s="474"/>
      <c r="Q50" s="468"/>
    </row>
    <row r="51" spans="1:17" s="465" customFormat="1" ht="14.1" customHeight="1">
      <c r="A51" s="1112"/>
      <c r="B51" s="1110"/>
      <c r="C51" s="1111"/>
      <c r="D51" s="1292"/>
      <c r="E51" s="894"/>
      <c r="F51" s="370">
        <v>200</v>
      </c>
      <c r="G51" s="371">
        <v>8</v>
      </c>
      <c r="H51" s="541">
        <v>60</v>
      </c>
      <c r="I51" s="371">
        <v>50</v>
      </c>
      <c r="J51" s="542">
        <f t="shared" si="6"/>
        <v>150</v>
      </c>
      <c r="K51" s="543">
        <v>300</v>
      </c>
      <c r="L51" s="460">
        <f t="shared" si="5"/>
        <v>7.8984305084745765</v>
      </c>
      <c r="M51" s="893">
        <v>7.8984305084745765</v>
      </c>
      <c r="N51" s="917"/>
      <c r="O51" s="454"/>
      <c r="P51" s="474"/>
      <c r="Q51" s="468"/>
    </row>
    <row r="52" spans="1:17" s="465" customFormat="1" ht="14.1" customHeight="1">
      <c r="A52" s="1112"/>
      <c r="B52" s="1110"/>
      <c r="C52" s="1111"/>
      <c r="D52" s="1292"/>
      <c r="E52" s="894"/>
      <c r="F52" s="370">
        <v>220</v>
      </c>
      <c r="G52" s="371">
        <v>8</v>
      </c>
      <c r="H52" s="541">
        <v>60</v>
      </c>
      <c r="I52" s="371">
        <v>50</v>
      </c>
      <c r="J52" s="542">
        <f t="shared" si="6"/>
        <v>170</v>
      </c>
      <c r="K52" s="543">
        <v>250</v>
      </c>
      <c r="L52" s="460">
        <f t="shared" si="5"/>
        <v>8.8710610169491524</v>
      </c>
      <c r="M52" s="893">
        <v>8.8710610169491524</v>
      </c>
      <c r="N52" s="917"/>
      <c r="O52" s="454"/>
      <c r="P52" s="474"/>
      <c r="Q52" s="468"/>
    </row>
    <row r="53" spans="1:17" s="465" customFormat="1" ht="14.1" customHeight="1">
      <c r="A53" s="1113"/>
      <c r="B53" s="1114"/>
      <c r="C53" s="1115"/>
      <c r="D53" s="1292"/>
      <c r="E53" s="894"/>
      <c r="F53" s="551">
        <v>240</v>
      </c>
      <c r="G53" s="424">
        <v>8</v>
      </c>
      <c r="H53" s="552">
        <v>60</v>
      </c>
      <c r="I53" s="424">
        <v>50</v>
      </c>
      <c r="J53" s="553">
        <f t="shared" si="6"/>
        <v>190</v>
      </c>
      <c r="K53" s="554">
        <v>220</v>
      </c>
      <c r="L53" s="461">
        <f t="shared" si="5"/>
        <v>10.581549152542371</v>
      </c>
      <c r="M53" s="893">
        <v>10.581549152542371</v>
      </c>
      <c r="N53" s="917"/>
      <c r="O53" s="454"/>
      <c r="P53" s="474"/>
      <c r="Q53" s="468"/>
    </row>
    <row r="54" spans="1:17" ht="12.75" customHeight="1">
      <c r="A54" s="227"/>
      <c r="B54" s="227"/>
      <c r="C54" s="227"/>
      <c r="D54" s="231"/>
      <c r="E54" s="231"/>
      <c r="F54" s="174"/>
      <c r="G54" s="174"/>
      <c r="H54" s="175"/>
      <c r="I54" s="174"/>
      <c r="J54" s="176"/>
      <c r="K54" s="176"/>
      <c r="L54" s="176"/>
      <c r="M54" s="161"/>
      <c r="N54" s="465"/>
      <c r="O54" s="19"/>
      <c r="P54" s="19"/>
      <c r="Q54" s="19"/>
    </row>
    <row r="55" spans="1:17" ht="12.75" customHeight="1">
      <c r="A55" s="222" t="s">
        <v>16</v>
      </c>
      <c r="B55" s="222"/>
      <c r="C55" s="222"/>
      <c r="D55" s="222"/>
      <c r="E55" s="222"/>
      <c r="F55" s="222"/>
      <c r="G55" s="222"/>
      <c r="H55" s="222"/>
      <c r="I55" s="110"/>
      <c r="J55" s="111"/>
      <c r="K55" s="1169"/>
      <c r="L55" s="1169"/>
      <c r="N55" s="465"/>
      <c r="O55" s="19"/>
      <c r="P55" s="19"/>
      <c r="Q55" s="19"/>
    </row>
    <row r="56" spans="1:17" ht="12.75" customHeight="1">
      <c r="A56" s="1300" t="s">
        <v>23</v>
      </c>
      <c r="B56" s="1300"/>
      <c r="C56" s="1300"/>
      <c r="D56" s="1300"/>
      <c r="E56" s="1300"/>
      <c r="F56" s="1300"/>
      <c r="G56" s="1300"/>
      <c r="H56" s="1300"/>
      <c r="I56" s="221"/>
      <c r="J56" s="221"/>
      <c r="K56" s="216"/>
      <c r="L56" s="216"/>
      <c r="N56" s="465"/>
      <c r="O56" s="19"/>
      <c r="P56" s="19"/>
      <c r="Q56" s="19"/>
    </row>
    <row r="57" spans="1:17" ht="12.75" customHeight="1">
      <c r="A57" s="1300" t="s">
        <v>22</v>
      </c>
      <c r="B57" s="1300"/>
      <c r="C57" s="1300"/>
      <c r="D57" s="1300"/>
      <c r="E57" s="1300"/>
      <c r="F57" s="1300"/>
      <c r="G57" s="1300"/>
      <c r="H57" s="1300"/>
      <c r="I57" s="228"/>
      <c r="J57" s="228"/>
      <c r="K57" s="1301"/>
      <c r="L57" s="1301"/>
      <c r="N57" s="465"/>
      <c r="O57" s="19"/>
      <c r="P57" s="19"/>
      <c r="Q57" s="19"/>
    </row>
    <row r="58" spans="1:17" ht="12.75" customHeight="1">
      <c r="A58" s="1280" t="s">
        <v>468</v>
      </c>
      <c r="B58" s="1280"/>
      <c r="C58" s="1280"/>
      <c r="D58" s="1280"/>
      <c r="E58" s="1280"/>
      <c r="F58" s="1280"/>
      <c r="G58" s="1280"/>
      <c r="H58" s="1280"/>
      <c r="I58" s="1280"/>
      <c r="J58" s="230"/>
      <c r="K58" s="218"/>
      <c r="L58" s="217"/>
      <c r="N58" s="474"/>
      <c r="O58" s="389"/>
      <c r="P58"/>
      <c r="Q58" s="18"/>
    </row>
    <row r="59" spans="1:17" ht="12.75" customHeight="1">
      <c r="A59" s="832"/>
      <c r="B59" s="832"/>
      <c r="C59" s="832"/>
      <c r="D59" s="832"/>
      <c r="E59" s="832"/>
      <c r="F59" s="832"/>
      <c r="G59" s="832"/>
      <c r="H59" s="832"/>
      <c r="I59" s="230"/>
      <c r="J59" s="230"/>
      <c r="K59" s="218"/>
      <c r="L59" s="217"/>
      <c r="N59" s="465"/>
      <c r="O59" s="19"/>
      <c r="P59" s="19"/>
      <c r="Q59" s="19"/>
    </row>
    <row r="60" spans="1:17">
      <c r="N60" s="465"/>
      <c r="O60" s="19"/>
      <c r="P60" s="19"/>
      <c r="Q60" s="19"/>
    </row>
    <row r="61" spans="1:17">
      <c r="N61" s="465"/>
      <c r="O61" s="19"/>
      <c r="P61" s="19"/>
      <c r="Q61" s="19"/>
    </row>
    <row r="62" spans="1:17">
      <c r="N62" s="465"/>
      <c r="O62" s="19"/>
      <c r="P62" s="19"/>
      <c r="Q62" s="19"/>
    </row>
    <row r="63" spans="1:17">
      <c r="N63" s="465"/>
      <c r="O63" s="19"/>
      <c r="P63" s="19"/>
      <c r="Q63" s="19"/>
    </row>
    <row r="64" spans="1:17">
      <c r="N64" s="474"/>
      <c r="O64" s="389"/>
      <c r="P64"/>
      <c r="Q64" s="18"/>
    </row>
    <row r="65" spans="14:17">
      <c r="N65" s="465"/>
      <c r="O65" s="19"/>
      <c r="P65" s="19"/>
      <c r="Q65" s="19"/>
    </row>
    <row r="66" spans="14:17">
      <c r="N66" s="465"/>
      <c r="O66" s="19"/>
      <c r="P66" s="19"/>
      <c r="Q66" s="19"/>
    </row>
    <row r="67" spans="14:17">
      <c r="N67" s="474"/>
      <c r="O67" s="389"/>
      <c r="P67"/>
      <c r="Q67" s="18"/>
    </row>
    <row r="68" spans="14:17">
      <c r="N68" s="465"/>
      <c r="O68" s="19"/>
      <c r="P68" s="19"/>
      <c r="Q68" s="19"/>
    </row>
    <row r="69" spans="14:17">
      <c r="N69" s="474"/>
      <c r="O69" s="389"/>
      <c r="P69"/>
      <c r="Q69" s="18"/>
    </row>
    <row r="70" spans="14:17">
      <c r="N70" s="474"/>
      <c r="O70" s="389"/>
      <c r="P70"/>
      <c r="Q70" s="18"/>
    </row>
    <row r="71" spans="14:17">
      <c r="N71" s="465"/>
      <c r="O71" s="19"/>
      <c r="P71" s="19"/>
      <c r="Q71" s="19"/>
    </row>
    <row r="72" spans="14:17">
      <c r="N72" s="474"/>
      <c r="O72" s="389"/>
      <c r="P72"/>
      <c r="Q72" s="18"/>
    </row>
    <row r="73" spans="14:17">
      <c r="N73" s="465"/>
      <c r="O73" s="19"/>
      <c r="P73" s="19"/>
      <c r="Q73" s="19"/>
    </row>
    <row r="74" spans="14:17">
      <c r="N74" s="465"/>
      <c r="O74" s="19"/>
      <c r="P74" s="19"/>
      <c r="Q74" s="19"/>
    </row>
    <row r="75" spans="14:17">
      <c r="N75" s="465"/>
      <c r="O75" s="19"/>
      <c r="P75" s="19"/>
      <c r="Q75" s="18"/>
    </row>
    <row r="76" spans="14:17">
      <c r="N76" s="474"/>
      <c r="O76" s="389"/>
      <c r="P76"/>
      <c r="Q76" s="18"/>
    </row>
    <row r="77" spans="14:17">
      <c r="N77" s="465"/>
      <c r="O77" s="19"/>
      <c r="P77" s="19"/>
      <c r="Q77" s="19"/>
    </row>
    <row r="78" spans="14:17">
      <c r="N78" s="465"/>
      <c r="O78" s="19"/>
      <c r="P78" s="19"/>
      <c r="Q78" s="19"/>
    </row>
    <row r="79" spans="14:17">
      <c r="N79" s="465"/>
      <c r="O79" s="19"/>
      <c r="P79" s="19"/>
      <c r="Q79" s="19"/>
    </row>
    <row r="80" spans="14:17">
      <c r="N80" s="465"/>
      <c r="O80" s="19"/>
      <c r="P80" s="19"/>
      <c r="Q80" s="19"/>
    </row>
    <row r="81" spans="14:17">
      <c r="N81" s="474"/>
      <c r="O81" s="389"/>
      <c r="P81"/>
      <c r="Q81" s="18"/>
    </row>
    <row r="82" spans="14:17">
      <c r="N82" s="465"/>
      <c r="O82" s="19"/>
      <c r="P82" s="19"/>
      <c r="Q82" s="19"/>
    </row>
    <row r="83" spans="14:17">
      <c r="N83" s="465"/>
      <c r="O83" s="19"/>
      <c r="P83" s="19"/>
      <c r="Q83" s="19"/>
    </row>
    <row r="84" spans="14:17">
      <c r="N84" s="465"/>
      <c r="O84" s="19"/>
      <c r="P84" s="19"/>
      <c r="Q84" s="19"/>
    </row>
    <row r="85" spans="14:17">
      <c r="N85" s="465"/>
      <c r="O85" s="19"/>
      <c r="P85" s="19"/>
      <c r="Q85" s="19"/>
    </row>
    <row r="86" spans="14:17">
      <c r="N86" s="465"/>
      <c r="O86" s="19"/>
      <c r="P86" s="19"/>
      <c r="Q86" s="19"/>
    </row>
    <row r="87" spans="14:17">
      <c r="N87" s="465"/>
      <c r="O87" s="19"/>
      <c r="P87" s="19"/>
      <c r="Q87" s="19"/>
    </row>
    <row r="88" spans="14:17">
      <c r="N88" s="465"/>
      <c r="O88" s="19"/>
      <c r="P88" s="19"/>
      <c r="Q88" s="19"/>
    </row>
    <row r="89" spans="14:17">
      <c r="N89" s="465"/>
      <c r="O89" s="19"/>
      <c r="P89" s="19"/>
      <c r="Q89" s="19"/>
    </row>
    <row r="90" spans="14:17">
      <c r="N90" s="465"/>
      <c r="O90" s="19"/>
      <c r="P90" s="19"/>
      <c r="Q90" s="19"/>
    </row>
    <row r="91" spans="14:17">
      <c r="N91" s="474"/>
      <c r="O91" s="389"/>
      <c r="P91"/>
      <c r="Q91" s="18"/>
    </row>
    <row r="92" spans="14:17">
      <c r="N92" s="465"/>
      <c r="O92" s="19"/>
      <c r="P92" s="19"/>
      <c r="Q92" s="19"/>
    </row>
    <row r="93" spans="14:17">
      <c r="N93" s="465"/>
      <c r="O93" s="19"/>
      <c r="P93" s="19"/>
      <c r="Q93" s="19"/>
    </row>
    <row r="94" spans="14:17">
      <c r="N94" s="465"/>
      <c r="O94" s="19"/>
      <c r="P94" s="19"/>
      <c r="Q94" s="19"/>
    </row>
    <row r="95" spans="14:17">
      <c r="N95" s="465"/>
      <c r="O95" s="19"/>
      <c r="P95" s="19"/>
      <c r="Q95" s="19"/>
    </row>
    <row r="96" spans="14:17">
      <c r="N96" s="474"/>
      <c r="O96" s="389"/>
      <c r="P96"/>
      <c r="Q96" s="18"/>
    </row>
    <row r="97" spans="14:17">
      <c r="N97" s="465"/>
      <c r="O97" s="19"/>
      <c r="P97" s="19"/>
      <c r="Q97" s="19"/>
    </row>
    <row r="98" spans="14:17">
      <c r="N98" s="465"/>
      <c r="O98" s="19"/>
      <c r="P98" s="19"/>
      <c r="Q98" s="19"/>
    </row>
    <row r="99" spans="14:17">
      <c r="N99" s="465"/>
      <c r="O99" s="19"/>
      <c r="P99" s="19"/>
      <c r="Q99" s="19"/>
    </row>
    <row r="100" spans="14:17">
      <c r="N100" s="465"/>
      <c r="O100" s="19"/>
      <c r="P100" s="19"/>
      <c r="Q100" s="19"/>
    </row>
    <row r="101" spans="14:17">
      <c r="N101" s="465"/>
      <c r="O101" s="19"/>
      <c r="P101" s="19"/>
      <c r="Q101" s="19"/>
    </row>
    <row r="102" spans="14:17">
      <c r="N102" s="465"/>
      <c r="O102" s="19"/>
      <c r="P102" s="19"/>
      <c r="Q102" s="19"/>
    </row>
    <row r="103" spans="14:17">
      <c r="N103" s="465"/>
      <c r="O103" s="19"/>
      <c r="P103" s="19"/>
      <c r="Q103" s="19"/>
    </row>
    <row r="104" spans="14:17">
      <c r="N104" s="465"/>
      <c r="O104" s="19"/>
      <c r="P104" s="19"/>
      <c r="Q104" s="19"/>
    </row>
    <row r="105" spans="14:17">
      <c r="N105" s="465"/>
      <c r="O105" s="19"/>
      <c r="P105" s="19"/>
      <c r="Q105" s="19"/>
    </row>
    <row r="106" spans="14:17">
      <c r="N106" s="465"/>
      <c r="O106" s="19"/>
      <c r="P106" s="19"/>
      <c r="Q106" s="19"/>
    </row>
    <row r="107" spans="14:17">
      <c r="N107" s="465"/>
      <c r="O107" s="19"/>
      <c r="P107" s="19"/>
      <c r="Q107" s="19"/>
    </row>
    <row r="108" spans="14:17">
      <c r="N108" s="465"/>
      <c r="O108" s="19"/>
      <c r="P108" s="19"/>
      <c r="Q108" s="19"/>
    </row>
    <row r="109" spans="14:17">
      <c r="N109" s="465"/>
      <c r="O109" s="19"/>
      <c r="P109" s="19"/>
      <c r="Q109" s="19"/>
    </row>
    <row r="110" spans="14:17">
      <c r="N110" s="465"/>
      <c r="O110" s="19"/>
      <c r="P110" s="19"/>
      <c r="Q110" s="19"/>
    </row>
    <row r="111" spans="14:17">
      <c r="N111" s="465"/>
      <c r="O111" s="19"/>
      <c r="P111" s="19"/>
      <c r="Q111" s="19"/>
    </row>
    <row r="112" spans="14:17">
      <c r="N112" s="465"/>
      <c r="O112" s="19"/>
      <c r="P112" s="19"/>
      <c r="Q112" s="19"/>
    </row>
    <row r="113" spans="14:17">
      <c r="N113" s="465"/>
      <c r="O113" s="19"/>
      <c r="P113" s="19"/>
      <c r="Q113" s="19"/>
    </row>
    <row r="114" spans="14:17">
      <c r="N114" s="465"/>
      <c r="O114" s="19"/>
      <c r="P114" s="19"/>
      <c r="Q114" s="19"/>
    </row>
    <row r="115" spans="14:17">
      <c r="N115" s="465"/>
      <c r="O115" s="19"/>
      <c r="P115" s="19"/>
      <c r="Q115" s="19"/>
    </row>
    <row r="116" spans="14:17">
      <c r="N116" s="474"/>
      <c r="O116" s="389"/>
      <c r="P116"/>
      <c r="Q116" s="18"/>
    </row>
    <row r="117" spans="14:17">
      <c r="N117" s="465"/>
      <c r="O117" s="19"/>
      <c r="P117" s="19"/>
      <c r="Q117" s="19"/>
    </row>
    <row r="118" spans="14:17">
      <c r="N118" s="465"/>
      <c r="O118" s="19"/>
      <c r="P118" s="19"/>
      <c r="Q118" s="19"/>
    </row>
    <row r="119" spans="14:17">
      <c r="N119" s="465"/>
      <c r="O119" s="19"/>
      <c r="P119" s="19"/>
      <c r="Q119" s="19"/>
    </row>
    <row r="120" spans="14:17">
      <c r="N120" s="465"/>
      <c r="O120" s="19"/>
      <c r="P120" s="19"/>
      <c r="Q120" s="19"/>
    </row>
    <row r="121" spans="14:17">
      <c r="N121" s="474"/>
      <c r="O121" s="389"/>
      <c r="P121"/>
      <c r="Q121" s="18"/>
    </row>
    <row r="122" spans="14:17">
      <c r="N122" s="465"/>
      <c r="O122" s="19"/>
      <c r="P122" s="19"/>
      <c r="Q122" s="19"/>
    </row>
    <row r="123" spans="14:17">
      <c r="N123" s="465"/>
      <c r="O123" s="19"/>
      <c r="P123" s="19"/>
      <c r="Q123" s="19"/>
    </row>
    <row r="124" spans="14:17">
      <c r="N124" s="465"/>
      <c r="O124" s="19"/>
      <c r="P124" s="19"/>
      <c r="Q124" s="19"/>
    </row>
    <row r="125" spans="14:17">
      <c r="N125" s="465"/>
      <c r="O125" s="19"/>
      <c r="P125" s="19"/>
      <c r="Q125" s="19"/>
    </row>
    <row r="126" spans="14:17">
      <c r="N126" s="474"/>
      <c r="O126" s="389"/>
      <c r="P126"/>
      <c r="Q126" s="18"/>
    </row>
  </sheetData>
  <mergeCells count="21">
    <mergeCell ref="K55:L55"/>
    <mergeCell ref="A56:H56"/>
    <mergeCell ref="A57:H57"/>
    <mergeCell ref="K57:L57"/>
    <mergeCell ref="A58:I58"/>
    <mergeCell ref="A46:C53"/>
    <mergeCell ref="D46:D53"/>
    <mergeCell ref="A45:L45"/>
    <mergeCell ref="A7:L7"/>
    <mergeCell ref="A8:L8"/>
    <mergeCell ref="A10:L10"/>
    <mergeCell ref="A11:L11"/>
    <mergeCell ref="A13:C14"/>
    <mergeCell ref="D13:D14"/>
    <mergeCell ref="F13:J13"/>
    <mergeCell ref="A15:C24"/>
    <mergeCell ref="D15:D24"/>
    <mergeCell ref="A26:C35"/>
    <mergeCell ref="D26:D35"/>
    <mergeCell ref="A37:C44"/>
    <mergeCell ref="D37:D44"/>
  </mergeCells>
  <hyperlinks>
    <hyperlink ref="A12" location="Оглавление!A1" display="К оглавлению"/>
  </hyperlinks>
  <printOptions horizontalCentered="1"/>
  <pageMargins left="0.78740157480314965" right="0.78740157480314965" top="0.55118110236220474" bottom="0.55118110236220474" header="0.51181102362204722" footer="0.51181102362204722"/>
  <pageSetup paperSize="9" scale="54" orientation="portrait" r:id="rId1"/>
  <headerFooter alignWithMargins="0">
    <oddHeader xml:space="preserve">&amp;C
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tabColor rgb="FFFF0000"/>
  </sheetPr>
  <dimension ref="A1:J1081"/>
  <sheetViews>
    <sheetView showGridLines="0" view="pageBreakPreview" topLeftCell="B1" zoomScale="85" zoomScaleNormal="70" zoomScaleSheetLayoutView="85" zoomScalePageLayoutView="70" workbookViewId="0">
      <selection activeCell="B125" sqref="B125"/>
    </sheetView>
  </sheetViews>
  <sheetFormatPr defaultColWidth="12.7109375" defaultRowHeight="12.75"/>
  <cols>
    <col min="1" max="1" width="7.5703125" style="393" hidden="1" customWidth="1"/>
    <col min="2" max="2" width="107.85546875" style="165" customWidth="1"/>
    <col min="3" max="3" width="14.7109375" style="196" customWidth="1"/>
    <col min="4" max="4" width="14.7109375" style="195" customWidth="1"/>
    <col min="5" max="5" width="14.7109375" style="507" customWidth="1"/>
    <col min="6" max="6" width="14.7109375" style="197" customWidth="1"/>
    <col min="7" max="7" width="9.140625" style="396" customWidth="1"/>
    <col min="8" max="9" width="24.85546875" style="396" customWidth="1"/>
    <col min="10" max="10" width="24.85546875" style="351" customWidth="1"/>
    <col min="11" max="12" width="24.85546875" style="194" customWidth="1"/>
    <col min="13" max="249" width="9.140625" style="194" customWidth="1"/>
    <col min="250" max="250" width="72.7109375" style="194" customWidth="1"/>
    <col min="251" max="251" width="8.7109375" style="194" customWidth="1"/>
    <col min="252" max="252" width="20.7109375" style="194" customWidth="1"/>
    <col min="253" max="253" width="12.7109375" style="194" customWidth="1"/>
    <col min="254" max="254" width="0" style="194" hidden="1" customWidth="1"/>
    <col min="255" max="255" width="12.7109375" style="194"/>
    <col min="256" max="256" width="100.7109375" style="194" customWidth="1"/>
    <col min="257" max="260" width="14.7109375" style="194" customWidth="1"/>
    <col min="261" max="505" width="9.140625" style="194" customWidth="1"/>
    <col min="506" max="506" width="72.7109375" style="194" customWidth="1"/>
    <col min="507" max="507" width="8.7109375" style="194" customWidth="1"/>
    <col min="508" max="508" width="20.7109375" style="194" customWidth="1"/>
    <col min="509" max="509" width="12.7109375" style="194" customWidth="1"/>
    <col min="510" max="510" width="0" style="194" hidden="1" customWidth="1"/>
    <col min="511" max="511" width="12.7109375" style="194"/>
    <col min="512" max="512" width="100.7109375" style="194" customWidth="1"/>
    <col min="513" max="516" width="14.7109375" style="194" customWidth="1"/>
    <col min="517" max="761" width="9.140625" style="194" customWidth="1"/>
    <col min="762" max="762" width="72.7109375" style="194" customWidth="1"/>
    <col min="763" max="763" width="8.7109375" style="194" customWidth="1"/>
    <col min="764" max="764" width="20.7109375" style="194" customWidth="1"/>
    <col min="765" max="765" width="12.7109375" style="194" customWidth="1"/>
    <col min="766" max="766" width="0" style="194" hidden="1" customWidth="1"/>
    <col min="767" max="767" width="12.7109375" style="194"/>
    <col min="768" max="768" width="100.7109375" style="194" customWidth="1"/>
    <col min="769" max="772" width="14.7109375" style="194" customWidth="1"/>
    <col min="773" max="1017" width="9.140625" style="194" customWidth="1"/>
    <col min="1018" max="1018" width="72.7109375" style="194" customWidth="1"/>
    <col min="1019" max="1019" width="8.7109375" style="194" customWidth="1"/>
    <col min="1020" max="1020" width="20.7109375" style="194" customWidth="1"/>
    <col min="1021" max="1021" width="12.7109375" style="194" customWidth="1"/>
    <col min="1022" max="1022" width="0" style="194" hidden="1" customWidth="1"/>
    <col min="1023" max="1023" width="12.7109375" style="194"/>
    <col min="1024" max="1024" width="100.7109375" style="194" customWidth="1"/>
    <col min="1025" max="1028" width="14.7109375" style="194" customWidth="1"/>
    <col min="1029" max="1273" width="9.140625" style="194" customWidth="1"/>
    <col min="1274" max="1274" width="72.7109375" style="194" customWidth="1"/>
    <col min="1275" max="1275" width="8.7109375" style="194" customWidth="1"/>
    <col min="1276" max="1276" width="20.7109375" style="194" customWidth="1"/>
    <col min="1277" max="1277" width="12.7109375" style="194" customWidth="1"/>
    <col min="1278" max="1278" width="0" style="194" hidden="1" customWidth="1"/>
    <col min="1279" max="1279" width="12.7109375" style="194"/>
    <col min="1280" max="1280" width="100.7109375" style="194" customWidth="1"/>
    <col min="1281" max="1284" width="14.7109375" style="194" customWidth="1"/>
    <col min="1285" max="1529" width="9.140625" style="194" customWidth="1"/>
    <col min="1530" max="1530" width="72.7109375" style="194" customWidth="1"/>
    <col min="1531" max="1531" width="8.7109375" style="194" customWidth="1"/>
    <col min="1532" max="1532" width="20.7109375" style="194" customWidth="1"/>
    <col min="1533" max="1533" width="12.7109375" style="194" customWidth="1"/>
    <col min="1534" max="1534" width="0" style="194" hidden="1" customWidth="1"/>
    <col min="1535" max="1535" width="12.7109375" style="194"/>
    <col min="1536" max="1536" width="100.7109375" style="194" customWidth="1"/>
    <col min="1537" max="1540" width="14.7109375" style="194" customWidth="1"/>
    <col min="1541" max="1785" width="9.140625" style="194" customWidth="1"/>
    <col min="1786" max="1786" width="72.7109375" style="194" customWidth="1"/>
    <col min="1787" max="1787" width="8.7109375" style="194" customWidth="1"/>
    <col min="1788" max="1788" width="20.7109375" style="194" customWidth="1"/>
    <col min="1789" max="1789" width="12.7109375" style="194" customWidth="1"/>
    <col min="1790" max="1790" width="0" style="194" hidden="1" customWidth="1"/>
    <col min="1791" max="1791" width="12.7109375" style="194"/>
    <col min="1792" max="1792" width="100.7109375" style="194" customWidth="1"/>
    <col min="1793" max="1796" width="14.7109375" style="194" customWidth="1"/>
    <col min="1797" max="2041" width="9.140625" style="194" customWidth="1"/>
    <col min="2042" max="2042" width="72.7109375" style="194" customWidth="1"/>
    <col min="2043" max="2043" width="8.7109375" style="194" customWidth="1"/>
    <col min="2044" max="2044" width="20.7109375" style="194" customWidth="1"/>
    <col min="2045" max="2045" width="12.7109375" style="194" customWidth="1"/>
    <col min="2046" max="2046" width="0" style="194" hidden="1" customWidth="1"/>
    <col min="2047" max="2047" width="12.7109375" style="194"/>
    <col min="2048" max="2048" width="100.7109375" style="194" customWidth="1"/>
    <col min="2049" max="2052" width="14.7109375" style="194" customWidth="1"/>
    <col min="2053" max="2297" width="9.140625" style="194" customWidth="1"/>
    <col min="2298" max="2298" width="72.7109375" style="194" customWidth="1"/>
    <col min="2299" max="2299" width="8.7109375" style="194" customWidth="1"/>
    <col min="2300" max="2300" width="20.7109375" style="194" customWidth="1"/>
    <col min="2301" max="2301" width="12.7109375" style="194" customWidth="1"/>
    <col min="2302" max="2302" width="0" style="194" hidden="1" customWidth="1"/>
    <col min="2303" max="2303" width="12.7109375" style="194"/>
    <col min="2304" max="2304" width="100.7109375" style="194" customWidth="1"/>
    <col min="2305" max="2308" width="14.7109375" style="194" customWidth="1"/>
    <col min="2309" max="2553" width="9.140625" style="194" customWidth="1"/>
    <col min="2554" max="2554" width="72.7109375" style="194" customWidth="1"/>
    <col min="2555" max="2555" width="8.7109375" style="194" customWidth="1"/>
    <col min="2556" max="2556" width="20.7109375" style="194" customWidth="1"/>
    <col min="2557" max="2557" width="12.7109375" style="194" customWidth="1"/>
    <col min="2558" max="2558" width="0" style="194" hidden="1" customWidth="1"/>
    <col min="2559" max="2559" width="12.7109375" style="194"/>
    <col min="2560" max="2560" width="100.7109375" style="194" customWidth="1"/>
    <col min="2561" max="2564" width="14.7109375" style="194" customWidth="1"/>
    <col min="2565" max="2809" width="9.140625" style="194" customWidth="1"/>
    <col min="2810" max="2810" width="72.7109375" style="194" customWidth="1"/>
    <col min="2811" max="2811" width="8.7109375" style="194" customWidth="1"/>
    <col min="2812" max="2812" width="20.7109375" style="194" customWidth="1"/>
    <col min="2813" max="2813" width="12.7109375" style="194" customWidth="1"/>
    <col min="2814" max="2814" width="0" style="194" hidden="1" customWidth="1"/>
    <col min="2815" max="2815" width="12.7109375" style="194"/>
    <col min="2816" max="2816" width="100.7109375" style="194" customWidth="1"/>
    <col min="2817" max="2820" width="14.7109375" style="194" customWidth="1"/>
    <col min="2821" max="3065" width="9.140625" style="194" customWidth="1"/>
    <col min="3066" max="3066" width="72.7109375" style="194" customWidth="1"/>
    <col min="3067" max="3067" width="8.7109375" style="194" customWidth="1"/>
    <col min="3068" max="3068" width="20.7109375" style="194" customWidth="1"/>
    <col min="3069" max="3069" width="12.7109375" style="194" customWidth="1"/>
    <col min="3070" max="3070" width="0" style="194" hidden="1" customWidth="1"/>
    <col min="3071" max="3071" width="12.7109375" style="194"/>
    <col min="3072" max="3072" width="100.7109375" style="194" customWidth="1"/>
    <col min="3073" max="3076" width="14.7109375" style="194" customWidth="1"/>
    <col min="3077" max="3321" width="9.140625" style="194" customWidth="1"/>
    <col min="3322" max="3322" width="72.7109375" style="194" customWidth="1"/>
    <col min="3323" max="3323" width="8.7109375" style="194" customWidth="1"/>
    <col min="3324" max="3324" width="20.7109375" style="194" customWidth="1"/>
    <col min="3325" max="3325" width="12.7109375" style="194" customWidth="1"/>
    <col min="3326" max="3326" width="0" style="194" hidden="1" customWidth="1"/>
    <col min="3327" max="3327" width="12.7109375" style="194"/>
    <col min="3328" max="3328" width="100.7109375" style="194" customWidth="1"/>
    <col min="3329" max="3332" width="14.7109375" style="194" customWidth="1"/>
    <col min="3333" max="3577" width="9.140625" style="194" customWidth="1"/>
    <col min="3578" max="3578" width="72.7109375" style="194" customWidth="1"/>
    <col min="3579" max="3579" width="8.7109375" style="194" customWidth="1"/>
    <col min="3580" max="3580" width="20.7109375" style="194" customWidth="1"/>
    <col min="3581" max="3581" width="12.7109375" style="194" customWidth="1"/>
    <col min="3582" max="3582" width="0" style="194" hidden="1" customWidth="1"/>
    <col min="3583" max="3583" width="12.7109375" style="194"/>
    <col min="3584" max="3584" width="100.7109375" style="194" customWidth="1"/>
    <col min="3585" max="3588" width="14.7109375" style="194" customWidth="1"/>
    <col min="3589" max="3833" width="9.140625" style="194" customWidth="1"/>
    <col min="3834" max="3834" width="72.7109375" style="194" customWidth="1"/>
    <col min="3835" max="3835" width="8.7109375" style="194" customWidth="1"/>
    <col min="3836" max="3836" width="20.7109375" style="194" customWidth="1"/>
    <col min="3837" max="3837" width="12.7109375" style="194" customWidth="1"/>
    <col min="3838" max="3838" width="0" style="194" hidden="1" customWidth="1"/>
    <col min="3839" max="3839" width="12.7109375" style="194"/>
    <col min="3840" max="3840" width="100.7109375" style="194" customWidth="1"/>
    <col min="3841" max="3844" width="14.7109375" style="194" customWidth="1"/>
    <col min="3845" max="4089" width="9.140625" style="194" customWidth="1"/>
    <col min="4090" max="4090" width="72.7109375" style="194" customWidth="1"/>
    <col min="4091" max="4091" width="8.7109375" style="194" customWidth="1"/>
    <col min="4092" max="4092" width="20.7109375" style="194" customWidth="1"/>
    <col min="4093" max="4093" width="12.7109375" style="194" customWidth="1"/>
    <col min="4094" max="4094" width="0" style="194" hidden="1" customWidth="1"/>
    <col min="4095" max="4095" width="12.7109375" style="194"/>
    <col min="4096" max="4096" width="100.7109375" style="194" customWidth="1"/>
    <col min="4097" max="4100" width="14.7109375" style="194" customWidth="1"/>
    <col min="4101" max="4345" width="9.140625" style="194" customWidth="1"/>
    <col min="4346" max="4346" width="72.7109375" style="194" customWidth="1"/>
    <col min="4347" max="4347" width="8.7109375" style="194" customWidth="1"/>
    <col min="4348" max="4348" width="20.7109375" style="194" customWidth="1"/>
    <col min="4349" max="4349" width="12.7109375" style="194" customWidth="1"/>
    <col min="4350" max="4350" width="0" style="194" hidden="1" customWidth="1"/>
    <col min="4351" max="4351" width="12.7109375" style="194"/>
    <col min="4352" max="4352" width="100.7109375" style="194" customWidth="1"/>
    <col min="4353" max="4356" width="14.7109375" style="194" customWidth="1"/>
    <col min="4357" max="4601" width="9.140625" style="194" customWidth="1"/>
    <col min="4602" max="4602" width="72.7109375" style="194" customWidth="1"/>
    <col min="4603" max="4603" width="8.7109375" style="194" customWidth="1"/>
    <col min="4604" max="4604" width="20.7109375" style="194" customWidth="1"/>
    <col min="4605" max="4605" width="12.7109375" style="194" customWidth="1"/>
    <col min="4606" max="4606" width="0" style="194" hidden="1" customWidth="1"/>
    <col min="4607" max="4607" width="12.7109375" style="194"/>
    <col min="4608" max="4608" width="100.7109375" style="194" customWidth="1"/>
    <col min="4609" max="4612" width="14.7109375" style="194" customWidth="1"/>
    <col min="4613" max="4857" width="9.140625" style="194" customWidth="1"/>
    <col min="4858" max="4858" width="72.7109375" style="194" customWidth="1"/>
    <col min="4859" max="4859" width="8.7109375" style="194" customWidth="1"/>
    <col min="4860" max="4860" width="20.7109375" style="194" customWidth="1"/>
    <col min="4861" max="4861" width="12.7109375" style="194" customWidth="1"/>
    <col min="4862" max="4862" width="0" style="194" hidden="1" customWidth="1"/>
    <col min="4863" max="4863" width="12.7109375" style="194"/>
    <col min="4864" max="4864" width="100.7109375" style="194" customWidth="1"/>
    <col min="4865" max="4868" width="14.7109375" style="194" customWidth="1"/>
    <col min="4869" max="5113" width="9.140625" style="194" customWidth="1"/>
    <col min="5114" max="5114" width="72.7109375" style="194" customWidth="1"/>
    <col min="5115" max="5115" width="8.7109375" style="194" customWidth="1"/>
    <col min="5116" max="5116" width="20.7109375" style="194" customWidth="1"/>
    <col min="5117" max="5117" width="12.7109375" style="194" customWidth="1"/>
    <col min="5118" max="5118" width="0" style="194" hidden="1" customWidth="1"/>
    <col min="5119" max="5119" width="12.7109375" style="194"/>
    <col min="5120" max="5120" width="100.7109375" style="194" customWidth="1"/>
    <col min="5121" max="5124" width="14.7109375" style="194" customWidth="1"/>
    <col min="5125" max="5369" width="9.140625" style="194" customWidth="1"/>
    <col min="5370" max="5370" width="72.7109375" style="194" customWidth="1"/>
    <col min="5371" max="5371" width="8.7109375" style="194" customWidth="1"/>
    <col min="5372" max="5372" width="20.7109375" style="194" customWidth="1"/>
    <col min="5373" max="5373" width="12.7109375" style="194" customWidth="1"/>
    <col min="5374" max="5374" width="0" style="194" hidden="1" customWidth="1"/>
    <col min="5375" max="5375" width="12.7109375" style="194"/>
    <col min="5376" max="5376" width="100.7109375" style="194" customWidth="1"/>
    <col min="5377" max="5380" width="14.7109375" style="194" customWidth="1"/>
    <col min="5381" max="5625" width="9.140625" style="194" customWidth="1"/>
    <col min="5626" max="5626" width="72.7109375" style="194" customWidth="1"/>
    <col min="5627" max="5627" width="8.7109375" style="194" customWidth="1"/>
    <col min="5628" max="5628" width="20.7109375" style="194" customWidth="1"/>
    <col min="5629" max="5629" width="12.7109375" style="194" customWidth="1"/>
    <col min="5630" max="5630" width="0" style="194" hidden="1" customWidth="1"/>
    <col min="5631" max="5631" width="12.7109375" style="194"/>
    <col min="5632" max="5632" width="100.7109375" style="194" customWidth="1"/>
    <col min="5633" max="5636" width="14.7109375" style="194" customWidth="1"/>
    <col min="5637" max="5881" width="9.140625" style="194" customWidth="1"/>
    <col min="5882" max="5882" width="72.7109375" style="194" customWidth="1"/>
    <col min="5883" max="5883" width="8.7109375" style="194" customWidth="1"/>
    <col min="5884" max="5884" width="20.7109375" style="194" customWidth="1"/>
    <col min="5885" max="5885" width="12.7109375" style="194" customWidth="1"/>
    <col min="5886" max="5886" width="0" style="194" hidden="1" customWidth="1"/>
    <col min="5887" max="5887" width="12.7109375" style="194"/>
    <col min="5888" max="5888" width="100.7109375" style="194" customWidth="1"/>
    <col min="5889" max="5892" width="14.7109375" style="194" customWidth="1"/>
    <col min="5893" max="6137" width="9.140625" style="194" customWidth="1"/>
    <col min="6138" max="6138" width="72.7109375" style="194" customWidth="1"/>
    <col min="6139" max="6139" width="8.7109375" style="194" customWidth="1"/>
    <col min="6140" max="6140" width="20.7109375" style="194" customWidth="1"/>
    <col min="6141" max="6141" width="12.7109375" style="194" customWidth="1"/>
    <col min="6142" max="6142" width="0" style="194" hidden="1" customWidth="1"/>
    <col min="6143" max="6143" width="12.7109375" style="194"/>
    <col min="6144" max="6144" width="100.7109375" style="194" customWidth="1"/>
    <col min="6145" max="6148" width="14.7109375" style="194" customWidth="1"/>
    <col min="6149" max="6393" width="9.140625" style="194" customWidth="1"/>
    <col min="6394" max="6394" width="72.7109375" style="194" customWidth="1"/>
    <col min="6395" max="6395" width="8.7109375" style="194" customWidth="1"/>
    <col min="6396" max="6396" width="20.7109375" style="194" customWidth="1"/>
    <col min="6397" max="6397" width="12.7109375" style="194" customWidth="1"/>
    <col min="6398" max="6398" width="0" style="194" hidden="1" customWidth="1"/>
    <col min="6399" max="6399" width="12.7109375" style="194"/>
    <col min="6400" max="6400" width="100.7109375" style="194" customWidth="1"/>
    <col min="6401" max="6404" width="14.7109375" style="194" customWidth="1"/>
    <col min="6405" max="6649" width="9.140625" style="194" customWidth="1"/>
    <col min="6650" max="6650" width="72.7109375" style="194" customWidth="1"/>
    <col min="6651" max="6651" width="8.7109375" style="194" customWidth="1"/>
    <col min="6652" max="6652" width="20.7109375" style="194" customWidth="1"/>
    <col min="6653" max="6653" width="12.7109375" style="194" customWidth="1"/>
    <col min="6654" max="6654" width="0" style="194" hidden="1" customWidth="1"/>
    <col min="6655" max="6655" width="12.7109375" style="194"/>
    <col min="6656" max="6656" width="100.7109375" style="194" customWidth="1"/>
    <col min="6657" max="6660" width="14.7109375" style="194" customWidth="1"/>
    <col min="6661" max="6905" width="9.140625" style="194" customWidth="1"/>
    <col min="6906" max="6906" width="72.7109375" style="194" customWidth="1"/>
    <col min="6907" max="6907" width="8.7109375" style="194" customWidth="1"/>
    <col min="6908" max="6908" width="20.7109375" style="194" customWidth="1"/>
    <col min="6909" max="6909" width="12.7109375" style="194" customWidth="1"/>
    <col min="6910" max="6910" width="0" style="194" hidden="1" customWidth="1"/>
    <col min="6911" max="6911" width="12.7109375" style="194"/>
    <col min="6912" max="6912" width="100.7109375" style="194" customWidth="1"/>
    <col min="6913" max="6916" width="14.7109375" style="194" customWidth="1"/>
    <col min="6917" max="7161" width="9.140625" style="194" customWidth="1"/>
    <col min="7162" max="7162" width="72.7109375" style="194" customWidth="1"/>
    <col min="7163" max="7163" width="8.7109375" style="194" customWidth="1"/>
    <col min="7164" max="7164" width="20.7109375" style="194" customWidth="1"/>
    <col min="7165" max="7165" width="12.7109375" style="194" customWidth="1"/>
    <col min="7166" max="7166" width="0" style="194" hidden="1" customWidth="1"/>
    <col min="7167" max="7167" width="12.7109375" style="194"/>
    <col min="7168" max="7168" width="100.7109375" style="194" customWidth="1"/>
    <col min="7169" max="7172" width="14.7109375" style="194" customWidth="1"/>
    <col min="7173" max="7417" width="9.140625" style="194" customWidth="1"/>
    <col min="7418" max="7418" width="72.7109375" style="194" customWidth="1"/>
    <col min="7419" max="7419" width="8.7109375" style="194" customWidth="1"/>
    <col min="7420" max="7420" width="20.7109375" style="194" customWidth="1"/>
    <col min="7421" max="7421" width="12.7109375" style="194" customWidth="1"/>
    <col min="7422" max="7422" width="0" style="194" hidden="1" customWidth="1"/>
    <col min="7423" max="7423" width="12.7109375" style="194"/>
    <col min="7424" max="7424" width="100.7109375" style="194" customWidth="1"/>
    <col min="7425" max="7428" width="14.7109375" style="194" customWidth="1"/>
    <col min="7429" max="7673" width="9.140625" style="194" customWidth="1"/>
    <col min="7674" max="7674" width="72.7109375" style="194" customWidth="1"/>
    <col min="7675" max="7675" width="8.7109375" style="194" customWidth="1"/>
    <col min="7676" max="7676" width="20.7109375" style="194" customWidth="1"/>
    <col min="7677" max="7677" width="12.7109375" style="194" customWidth="1"/>
    <col min="7678" max="7678" width="0" style="194" hidden="1" customWidth="1"/>
    <col min="7679" max="7679" width="12.7109375" style="194"/>
    <col min="7680" max="7680" width="100.7109375" style="194" customWidth="1"/>
    <col min="7681" max="7684" width="14.7109375" style="194" customWidth="1"/>
    <col min="7685" max="7929" width="9.140625" style="194" customWidth="1"/>
    <col min="7930" max="7930" width="72.7109375" style="194" customWidth="1"/>
    <col min="7931" max="7931" width="8.7109375" style="194" customWidth="1"/>
    <col min="7932" max="7932" width="20.7109375" style="194" customWidth="1"/>
    <col min="7933" max="7933" width="12.7109375" style="194" customWidth="1"/>
    <col min="7934" max="7934" width="0" style="194" hidden="1" customWidth="1"/>
    <col min="7935" max="7935" width="12.7109375" style="194"/>
    <col min="7936" max="7936" width="100.7109375" style="194" customWidth="1"/>
    <col min="7937" max="7940" width="14.7109375" style="194" customWidth="1"/>
    <col min="7941" max="8185" width="9.140625" style="194" customWidth="1"/>
    <col min="8186" max="8186" width="72.7109375" style="194" customWidth="1"/>
    <col min="8187" max="8187" width="8.7109375" style="194" customWidth="1"/>
    <col min="8188" max="8188" width="20.7109375" style="194" customWidth="1"/>
    <col min="8189" max="8189" width="12.7109375" style="194" customWidth="1"/>
    <col min="8190" max="8190" width="0" style="194" hidden="1" customWidth="1"/>
    <col min="8191" max="8191" width="12.7109375" style="194"/>
    <col min="8192" max="8192" width="100.7109375" style="194" customWidth="1"/>
    <col min="8193" max="8196" width="14.7109375" style="194" customWidth="1"/>
    <col min="8197" max="8441" width="9.140625" style="194" customWidth="1"/>
    <col min="8442" max="8442" width="72.7109375" style="194" customWidth="1"/>
    <col min="8443" max="8443" width="8.7109375" style="194" customWidth="1"/>
    <col min="8444" max="8444" width="20.7109375" style="194" customWidth="1"/>
    <col min="8445" max="8445" width="12.7109375" style="194" customWidth="1"/>
    <col min="8446" max="8446" width="0" style="194" hidden="1" customWidth="1"/>
    <col min="8447" max="8447" width="12.7109375" style="194"/>
    <col min="8448" max="8448" width="100.7109375" style="194" customWidth="1"/>
    <col min="8449" max="8452" width="14.7109375" style="194" customWidth="1"/>
    <col min="8453" max="8697" width="9.140625" style="194" customWidth="1"/>
    <col min="8698" max="8698" width="72.7109375" style="194" customWidth="1"/>
    <col min="8699" max="8699" width="8.7109375" style="194" customWidth="1"/>
    <col min="8700" max="8700" width="20.7109375" style="194" customWidth="1"/>
    <col min="8701" max="8701" width="12.7109375" style="194" customWidth="1"/>
    <col min="8702" max="8702" width="0" style="194" hidden="1" customWidth="1"/>
    <col min="8703" max="8703" width="12.7109375" style="194"/>
    <col min="8704" max="8704" width="100.7109375" style="194" customWidth="1"/>
    <col min="8705" max="8708" width="14.7109375" style="194" customWidth="1"/>
    <col min="8709" max="8953" width="9.140625" style="194" customWidth="1"/>
    <col min="8954" max="8954" width="72.7109375" style="194" customWidth="1"/>
    <col min="8955" max="8955" width="8.7109375" style="194" customWidth="1"/>
    <col min="8956" max="8956" width="20.7109375" style="194" customWidth="1"/>
    <col min="8957" max="8957" width="12.7109375" style="194" customWidth="1"/>
    <col min="8958" max="8958" width="0" style="194" hidden="1" customWidth="1"/>
    <col min="8959" max="8959" width="12.7109375" style="194"/>
    <col min="8960" max="8960" width="100.7109375" style="194" customWidth="1"/>
    <col min="8961" max="8964" width="14.7109375" style="194" customWidth="1"/>
    <col min="8965" max="9209" width="9.140625" style="194" customWidth="1"/>
    <col min="9210" max="9210" width="72.7109375" style="194" customWidth="1"/>
    <col min="9211" max="9211" width="8.7109375" style="194" customWidth="1"/>
    <col min="9212" max="9212" width="20.7109375" style="194" customWidth="1"/>
    <col min="9213" max="9213" width="12.7109375" style="194" customWidth="1"/>
    <col min="9214" max="9214" width="0" style="194" hidden="1" customWidth="1"/>
    <col min="9215" max="9215" width="12.7109375" style="194"/>
    <col min="9216" max="9216" width="100.7109375" style="194" customWidth="1"/>
    <col min="9217" max="9220" width="14.7109375" style="194" customWidth="1"/>
    <col min="9221" max="9465" width="9.140625" style="194" customWidth="1"/>
    <col min="9466" max="9466" width="72.7109375" style="194" customWidth="1"/>
    <col min="9467" max="9467" width="8.7109375" style="194" customWidth="1"/>
    <col min="9468" max="9468" width="20.7109375" style="194" customWidth="1"/>
    <col min="9469" max="9469" width="12.7109375" style="194" customWidth="1"/>
    <col min="9470" max="9470" width="0" style="194" hidden="1" customWidth="1"/>
    <col min="9471" max="9471" width="12.7109375" style="194"/>
    <col min="9472" max="9472" width="100.7109375" style="194" customWidth="1"/>
    <col min="9473" max="9476" width="14.7109375" style="194" customWidth="1"/>
    <col min="9477" max="9721" width="9.140625" style="194" customWidth="1"/>
    <col min="9722" max="9722" width="72.7109375" style="194" customWidth="1"/>
    <col min="9723" max="9723" width="8.7109375" style="194" customWidth="1"/>
    <col min="9724" max="9724" width="20.7109375" style="194" customWidth="1"/>
    <col min="9725" max="9725" width="12.7109375" style="194" customWidth="1"/>
    <col min="9726" max="9726" width="0" style="194" hidden="1" customWidth="1"/>
    <col min="9727" max="9727" width="12.7109375" style="194"/>
    <col min="9728" max="9728" width="100.7109375" style="194" customWidth="1"/>
    <col min="9729" max="9732" width="14.7109375" style="194" customWidth="1"/>
    <col min="9733" max="9977" width="9.140625" style="194" customWidth="1"/>
    <col min="9978" max="9978" width="72.7109375" style="194" customWidth="1"/>
    <col min="9979" max="9979" width="8.7109375" style="194" customWidth="1"/>
    <col min="9980" max="9980" width="20.7109375" style="194" customWidth="1"/>
    <col min="9981" max="9981" width="12.7109375" style="194" customWidth="1"/>
    <col min="9982" max="9982" width="0" style="194" hidden="1" customWidth="1"/>
    <col min="9983" max="9983" width="12.7109375" style="194"/>
    <col min="9984" max="9984" width="100.7109375" style="194" customWidth="1"/>
    <col min="9985" max="9988" width="14.7109375" style="194" customWidth="1"/>
    <col min="9989" max="10233" width="9.140625" style="194" customWidth="1"/>
    <col min="10234" max="10234" width="72.7109375" style="194" customWidth="1"/>
    <col min="10235" max="10235" width="8.7109375" style="194" customWidth="1"/>
    <col min="10236" max="10236" width="20.7109375" style="194" customWidth="1"/>
    <col min="10237" max="10237" width="12.7109375" style="194" customWidth="1"/>
    <col min="10238" max="10238" width="0" style="194" hidden="1" customWidth="1"/>
    <col min="10239" max="10239" width="12.7109375" style="194"/>
    <col min="10240" max="10240" width="100.7109375" style="194" customWidth="1"/>
    <col min="10241" max="10244" width="14.7109375" style="194" customWidth="1"/>
    <col min="10245" max="10489" width="9.140625" style="194" customWidth="1"/>
    <col min="10490" max="10490" width="72.7109375" style="194" customWidth="1"/>
    <col min="10491" max="10491" width="8.7109375" style="194" customWidth="1"/>
    <col min="10492" max="10492" width="20.7109375" style="194" customWidth="1"/>
    <col min="10493" max="10493" width="12.7109375" style="194" customWidth="1"/>
    <col min="10494" max="10494" width="0" style="194" hidden="1" customWidth="1"/>
    <col min="10495" max="10495" width="12.7109375" style="194"/>
    <col min="10496" max="10496" width="100.7109375" style="194" customWidth="1"/>
    <col min="10497" max="10500" width="14.7109375" style="194" customWidth="1"/>
    <col min="10501" max="10745" width="9.140625" style="194" customWidth="1"/>
    <col min="10746" max="10746" width="72.7109375" style="194" customWidth="1"/>
    <col min="10747" max="10747" width="8.7109375" style="194" customWidth="1"/>
    <col min="10748" max="10748" width="20.7109375" style="194" customWidth="1"/>
    <col min="10749" max="10749" width="12.7109375" style="194" customWidth="1"/>
    <col min="10750" max="10750" width="0" style="194" hidden="1" customWidth="1"/>
    <col min="10751" max="10751" width="12.7109375" style="194"/>
    <col min="10752" max="10752" width="100.7109375" style="194" customWidth="1"/>
    <col min="10753" max="10756" width="14.7109375" style="194" customWidth="1"/>
    <col min="10757" max="11001" width="9.140625" style="194" customWidth="1"/>
    <col min="11002" max="11002" width="72.7109375" style="194" customWidth="1"/>
    <col min="11003" max="11003" width="8.7109375" style="194" customWidth="1"/>
    <col min="11004" max="11004" width="20.7109375" style="194" customWidth="1"/>
    <col min="11005" max="11005" width="12.7109375" style="194" customWidth="1"/>
    <col min="11006" max="11006" width="0" style="194" hidden="1" customWidth="1"/>
    <col min="11007" max="11007" width="12.7109375" style="194"/>
    <col min="11008" max="11008" width="100.7109375" style="194" customWidth="1"/>
    <col min="11009" max="11012" width="14.7109375" style="194" customWidth="1"/>
    <col min="11013" max="11257" width="9.140625" style="194" customWidth="1"/>
    <col min="11258" max="11258" width="72.7109375" style="194" customWidth="1"/>
    <col min="11259" max="11259" width="8.7109375" style="194" customWidth="1"/>
    <col min="11260" max="11260" width="20.7109375" style="194" customWidth="1"/>
    <col min="11261" max="11261" width="12.7109375" style="194" customWidth="1"/>
    <col min="11262" max="11262" width="0" style="194" hidden="1" customWidth="1"/>
    <col min="11263" max="11263" width="12.7109375" style="194"/>
    <col min="11264" max="11264" width="100.7109375" style="194" customWidth="1"/>
    <col min="11265" max="11268" width="14.7109375" style="194" customWidth="1"/>
    <col min="11269" max="11513" width="9.140625" style="194" customWidth="1"/>
    <col min="11514" max="11514" width="72.7109375" style="194" customWidth="1"/>
    <col min="11515" max="11515" width="8.7109375" style="194" customWidth="1"/>
    <col min="11516" max="11516" width="20.7109375" style="194" customWidth="1"/>
    <col min="11517" max="11517" width="12.7109375" style="194" customWidth="1"/>
    <col min="11518" max="11518" width="0" style="194" hidden="1" customWidth="1"/>
    <col min="11519" max="11519" width="12.7109375" style="194"/>
    <col min="11520" max="11520" width="100.7109375" style="194" customWidth="1"/>
    <col min="11521" max="11524" width="14.7109375" style="194" customWidth="1"/>
    <col min="11525" max="11769" width="9.140625" style="194" customWidth="1"/>
    <col min="11770" max="11770" width="72.7109375" style="194" customWidth="1"/>
    <col min="11771" max="11771" width="8.7109375" style="194" customWidth="1"/>
    <col min="11772" max="11772" width="20.7109375" style="194" customWidth="1"/>
    <col min="11773" max="11773" width="12.7109375" style="194" customWidth="1"/>
    <col min="11774" max="11774" width="0" style="194" hidden="1" customWidth="1"/>
    <col min="11775" max="11775" width="12.7109375" style="194"/>
    <col min="11776" max="11776" width="100.7109375" style="194" customWidth="1"/>
    <col min="11777" max="11780" width="14.7109375" style="194" customWidth="1"/>
    <col min="11781" max="12025" width="9.140625" style="194" customWidth="1"/>
    <col min="12026" max="12026" width="72.7109375" style="194" customWidth="1"/>
    <col min="12027" max="12027" width="8.7109375" style="194" customWidth="1"/>
    <col min="12028" max="12028" width="20.7109375" style="194" customWidth="1"/>
    <col min="12029" max="12029" width="12.7109375" style="194" customWidth="1"/>
    <col min="12030" max="12030" width="0" style="194" hidden="1" customWidth="1"/>
    <col min="12031" max="12031" width="12.7109375" style="194"/>
    <col min="12032" max="12032" width="100.7109375" style="194" customWidth="1"/>
    <col min="12033" max="12036" width="14.7109375" style="194" customWidth="1"/>
    <col min="12037" max="12281" width="9.140625" style="194" customWidth="1"/>
    <col min="12282" max="12282" width="72.7109375" style="194" customWidth="1"/>
    <col min="12283" max="12283" width="8.7109375" style="194" customWidth="1"/>
    <col min="12284" max="12284" width="20.7109375" style="194" customWidth="1"/>
    <col min="12285" max="12285" width="12.7109375" style="194" customWidth="1"/>
    <col min="12286" max="12286" width="0" style="194" hidden="1" customWidth="1"/>
    <col min="12287" max="12287" width="12.7109375" style="194"/>
    <col min="12288" max="12288" width="100.7109375" style="194" customWidth="1"/>
    <col min="12289" max="12292" width="14.7109375" style="194" customWidth="1"/>
    <col min="12293" max="12537" width="9.140625" style="194" customWidth="1"/>
    <col min="12538" max="12538" width="72.7109375" style="194" customWidth="1"/>
    <col min="12539" max="12539" width="8.7109375" style="194" customWidth="1"/>
    <col min="12540" max="12540" width="20.7109375" style="194" customWidth="1"/>
    <col min="12541" max="12541" width="12.7109375" style="194" customWidth="1"/>
    <col min="12542" max="12542" width="0" style="194" hidden="1" customWidth="1"/>
    <col min="12543" max="12543" width="12.7109375" style="194"/>
    <col min="12544" max="12544" width="100.7109375" style="194" customWidth="1"/>
    <col min="12545" max="12548" width="14.7109375" style="194" customWidth="1"/>
    <col min="12549" max="12793" width="9.140625" style="194" customWidth="1"/>
    <col min="12794" max="12794" width="72.7109375" style="194" customWidth="1"/>
    <col min="12795" max="12795" width="8.7109375" style="194" customWidth="1"/>
    <col min="12796" max="12796" width="20.7109375" style="194" customWidth="1"/>
    <col min="12797" max="12797" width="12.7109375" style="194" customWidth="1"/>
    <col min="12798" max="12798" width="0" style="194" hidden="1" customWidth="1"/>
    <col min="12799" max="12799" width="12.7109375" style="194"/>
    <col min="12800" max="12800" width="100.7109375" style="194" customWidth="1"/>
    <col min="12801" max="12804" width="14.7109375" style="194" customWidth="1"/>
    <col min="12805" max="13049" width="9.140625" style="194" customWidth="1"/>
    <col min="13050" max="13050" width="72.7109375" style="194" customWidth="1"/>
    <col min="13051" max="13051" width="8.7109375" style="194" customWidth="1"/>
    <col min="13052" max="13052" width="20.7109375" style="194" customWidth="1"/>
    <col min="13053" max="13053" width="12.7109375" style="194" customWidth="1"/>
    <col min="13054" max="13054" width="0" style="194" hidden="1" customWidth="1"/>
    <col min="13055" max="13055" width="12.7109375" style="194"/>
    <col min="13056" max="13056" width="100.7109375" style="194" customWidth="1"/>
    <col min="13057" max="13060" width="14.7109375" style="194" customWidth="1"/>
    <col min="13061" max="13305" width="9.140625" style="194" customWidth="1"/>
    <col min="13306" max="13306" width="72.7109375" style="194" customWidth="1"/>
    <col min="13307" max="13307" width="8.7109375" style="194" customWidth="1"/>
    <col min="13308" max="13308" width="20.7109375" style="194" customWidth="1"/>
    <col min="13309" max="13309" width="12.7109375" style="194" customWidth="1"/>
    <col min="13310" max="13310" width="0" style="194" hidden="1" customWidth="1"/>
    <col min="13311" max="13311" width="12.7109375" style="194"/>
    <col min="13312" max="13312" width="100.7109375" style="194" customWidth="1"/>
    <col min="13313" max="13316" width="14.7109375" style="194" customWidth="1"/>
    <col min="13317" max="13561" width="9.140625" style="194" customWidth="1"/>
    <col min="13562" max="13562" width="72.7109375" style="194" customWidth="1"/>
    <col min="13563" max="13563" width="8.7109375" style="194" customWidth="1"/>
    <col min="13564" max="13564" width="20.7109375" style="194" customWidth="1"/>
    <col min="13565" max="13565" width="12.7109375" style="194" customWidth="1"/>
    <col min="13566" max="13566" width="0" style="194" hidden="1" customWidth="1"/>
    <col min="13567" max="13567" width="12.7109375" style="194"/>
    <col min="13568" max="13568" width="100.7109375" style="194" customWidth="1"/>
    <col min="13569" max="13572" width="14.7109375" style="194" customWidth="1"/>
    <col min="13573" max="13817" width="9.140625" style="194" customWidth="1"/>
    <col min="13818" max="13818" width="72.7109375" style="194" customWidth="1"/>
    <col min="13819" max="13819" width="8.7109375" style="194" customWidth="1"/>
    <col min="13820" max="13820" width="20.7109375" style="194" customWidth="1"/>
    <col min="13821" max="13821" width="12.7109375" style="194" customWidth="1"/>
    <col min="13822" max="13822" width="0" style="194" hidden="1" customWidth="1"/>
    <col min="13823" max="13823" width="12.7109375" style="194"/>
    <col min="13824" max="13824" width="100.7109375" style="194" customWidth="1"/>
    <col min="13825" max="13828" width="14.7109375" style="194" customWidth="1"/>
    <col min="13829" max="14073" width="9.140625" style="194" customWidth="1"/>
    <col min="14074" max="14074" width="72.7109375" style="194" customWidth="1"/>
    <col min="14075" max="14075" width="8.7109375" style="194" customWidth="1"/>
    <col min="14076" max="14076" width="20.7109375" style="194" customWidth="1"/>
    <col min="14077" max="14077" width="12.7109375" style="194" customWidth="1"/>
    <col min="14078" max="14078" width="0" style="194" hidden="1" customWidth="1"/>
    <col min="14079" max="14079" width="12.7109375" style="194"/>
    <col min="14080" max="14080" width="100.7109375" style="194" customWidth="1"/>
    <col min="14081" max="14084" width="14.7109375" style="194" customWidth="1"/>
    <col min="14085" max="14329" width="9.140625" style="194" customWidth="1"/>
    <col min="14330" max="14330" width="72.7109375" style="194" customWidth="1"/>
    <col min="14331" max="14331" width="8.7109375" style="194" customWidth="1"/>
    <col min="14332" max="14332" width="20.7109375" style="194" customWidth="1"/>
    <col min="14333" max="14333" width="12.7109375" style="194" customWidth="1"/>
    <col min="14334" max="14334" width="0" style="194" hidden="1" customWidth="1"/>
    <col min="14335" max="14335" width="12.7109375" style="194"/>
    <col min="14336" max="14336" width="100.7109375" style="194" customWidth="1"/>
    <col min="14337" max="14340" width="14.7109375" style="194" customWidth="1"/>
    <col min="14341" max="14585" width="9.140625" style="194" customWidth="1"/>
    <col min="14586" max="14586" width="72.7109375" style="194" customWidth="1"/>
    <col min="14587" max="14587" width="8.7109375" style="194" customWidth="1"/>
    <col min="14588" max="14588" width="20.7109375" style="194" customWidth="1"/>
    <col min="14589" max="14589" width="12.7109375" style="194" customWidth="1"/>
    <col min="14590" max="14590" width="0" style="194" hidden="1" customWidth="1"/>
    <col min="14591" max="14591" width="12.7109375" style="194"/>
    <col min="14592" max="14592" width="100.7109375" style="194" customWidth="1"/>
    <col min="14593" max="14596" width="14.7109375" style="194" customWidth="1"/>
    <col min="14597" max="14841" width="9.140625" style="194" customWidth="1"/>
    <col min="14842" max="14842" width="72.7109375" style="194" customWidth="1"/>
    <col min="14843" max="14843" width="8.7109375" style="194" customWidth="1"/>
    <col min="14844" max="14844" width="20.7109375" style="194" customWidth="1"/>
    <col min="14845" max="14845" width="12.7109375" style="194" customWidth="1"/>
    <col min="14846" max="14846" width="0" style="194" hidden="1" customWidth="1"/>
    <col min="14847" max="14847" width="12.7109375" style="194"/>
    <col min="14848" max="14848" width="100.7109375" style="194" customWidth="1"/>
    <col min="14849" max="14852" width="14.7109375" style="194" customWidth="1"/>
    <col min="14853" max="15097" width="9.140625" style="194" customWidth="1"/>
    <col min="15098" max="15098" width="72.7109375" style="194" customWidth="1"/>
    <col min="15099" max="15099" width="8.7109375" style="194" customWidth="1"/>
    <col min="15100" max="15100" width="20.7109375" style="194" customWidth="1"/>
    <col min="15101" max="15101" width="12.7109375" style="194" customWidth="1"/>
    <col min="15102" max="15102" width="0" style="194" hidden="1" customWidth="1"/>
    <col min="15103" max="15103" width="12.7109375" style="194"/>
    <col min="15104" max="15104" width="100.7109375" style="194" customWidth="1"/>
    <col min="15105" max="15108" width="14.7109375" style="194" customWidth="1"/>
    <col min="15109" max="15353" width="9.140625" style="194" customWidth="1"/>
    <col min="15354" max="15354" width="72.7109375" style="194" customWidth="1"/>
    <col min="15355" max="15355" width="8.7109375" style="194" customWidth="1"/>
    <col min="15356" max="15356" width="20.7109375" style="194" customWidth="1"/>
    <col min="15357" max="15357" width="12.7109375" style="194" customWidth="1"/>
    <col min="15358" max="15358" width="0" style="194" hidden="1" customWidth="1"/>
    <col min="15359" max="15359" width="12.7109375" style="194"/>
    <col min="15360" max="15360" width="100.7109375" style="194" customWidth="1"/>
    <col min="15361" max="15364" width="14.7109375" style="194" customWidth="1"/>
    <col min="15365" max="15609" width="9.140625" style="194" customWidth="1"/>
    <col min="15610" max="15610" width="72.7109375" style="194" customWidth="1"/>
    <col min="15611" max="15611" width="8.7109375" style="194" customWidth="1"/>
    <col min="15612" max="15612" width="20.7109375" style="194" customWidth="1"/>
    <col min="15613" max="15613" width="12.7109375" style="194" customWidth="1"/>
    <col min="15614" max="15614" width="0" style="194" hidden="1" customWidth="1"/>
    <col min="15615" max="15615" width="12.7109375" style="194"/>
    <col min="15616" max="15616" width="100.7109375" style="194" customWidth="1"/>
    <col min="15617" max="15620" width="14.7109375" style="194" customWidth="1"/>
    <col min="15621" max="15865" width="9.140625" style="194" customWidth="1"/>
    <col min="15866" max="15866" width="72.7109375" style="194" customWidth="1"/>
    <col min="15867" max="15867" width="8.7109375" style="194" customWidth="1"/>
    <col min="15868" max="15868" width="20.7109375" style="194" customWidth="1"/>
    <col min="15869" max="15869" width="12.7109375" style="194" customWidth="1"/>
    <col min="15870" max="15870" width="0" style="194" hidden="1" customWidth="1"/>
    <col min="15871" max="15871" width="12.7109375" style="194"/>
    <col min="15872" max="15872" width="100.7109375" style="194" customWidth="1"/>
    <col min="15873" max="15876" width="14.7109375" style="194" customWidth="1"/>
    <col min="15877" max="16121" width="9.140625" style="194" customWidth="1"/>
    <col min="16122" max="16122" width="72.7109375" style="194" customWidth="1"/>
    <col min="16123" max="16123" width="8.7109375" style="194" customWidth="1"/>
    <col min="16124" max="16124" width="20.7109375" style="194" customWidth="1"/>
    <col min="16125" max="16125" width="12.7109375" style="194" customWidth="1"/>
    <col min="16126" max="16126" width="0" style="194" hidden="1" customWidth="1"/>
    <col min="16127" max="16127" width="12.7109375" style="194"/>
    <col min="16128" max="16128" width="100.7109375" style="194" customWidth="1"/>
    <col min="16129" max="16132" width="14.7109375" style="194" customWidth="1"/>
    <col min="16133" max="16377" width="9.140625" style="194" customWidth="1"/>
    <col min="16378" max="16378" width="72.7109375" style="194" customWidth="1"/>
    <col min="16379" max="16379" width="8.7109375" style="194" customWidth="1"/>
    <col min="16380" max="16380" width="20.7109375" style="194" customWidth="1"/>
    <col min="16381" max="16381" width="12.7109375" style="194" customWidth="1"/>
    <col min="16382" max="16384" width="0" style="194" hidden="1" customWidth="1"/>
  </cols>
  <sheetData>
    <row r="1" spans="1:10" s="183" customFormat="1" ht="15.95" customHeight="1">
      <c r="A1" s="392" t="s">
        <v>351</v>
      </c>
      <c r="B1" s="1320" t="s">
        <v>215</v>
      </c>
      <c r="C1" s="1320"/>
      <c r="D1" s="1320"/>
      <c r="E1" s="1320"/>
      <c r="F1" s="1320"/>
      <c r="G1" s="394"/>
      <c r="H1" s="408"/>
      <c r="I1" s="409"/>
      <c r="J1" s="410"/>
    </row>
    <row r="2" spans="1:10" s="183" customFormat="1" ht="15.95" customHeight="1">
      <c r="A2" s="392"/>
      <c r="B2" s="1321" t="s">
        <v>96</v>
      </c>
      <c r="C2" s="1321"/>
      <c r="D2" s="1321"/>
      <c r="E2" s="1321"/>
      <c r="F2" s="1321"/>
      <c r="G2" s="2"/>
      <c r="H2" s="377"/>
      <c r="I2" s="409"/>
      <c r="J2" s="410"/>
    </row>
    <row r="3" spans="1:10" s="183" customFormat="1" ht="15.95" customHeight="1">
      <c r="A3" s="392"/>
      <c r="B3" s="1321" t="s">
        <v>216</v>
      </c>
      <c r="C3" s="1321"/>
      <c r="D3" s="1321"/>
      <c r="E3" s="1321"/>
      <c r="F3" s="1321"/>
      <c r="G3" s="2"/>
      <c r="H3" s="377"/>
      <c r="I3" s="409"/>
      <c r="J3" s="410"/>
    </row>
    <row r="4" spans="1:10" s="183" customFormat="1" ht="15.95" customHeight="1">
      <c r="A4" s="392"/>
      <c r="B4" s="1321" t="e">
        <f>#REF!</f>
        <v>#REF!</v>
      </c>
      <c r="C4" s="1321"/>
      <c r="D4" s="1321"/>
      <c r="E4" s="1321"/>
      <c r="F4" s="1321"/>
      <c r="G4" s="377"/>
      <c r="H4" s="377"/>
      <c r="I4" s="409"/>
      <c r="J4" s="410"/>
    </row>
    <row r="5" spans="1:10" s="183" customFormat="1" ht="15.95" customHeight="1">
      <c r="A5" s="392"/>
      <c r="B5" s="184"/>
      <c r="C5" s="184"/>
      <c r="D5" s="184"/>
      <c r="E5" s="502"/>
      <c r="F5" s="184"/>
      <c r="G5" s="377"/>
      <c r="H5" s="377"/>
      <c r="I5" s="409"/>
      <c r="J5" s="410"/>
    </row>
    <row r="6" spans="1:10" s="163" customFormat="1" ht="14.25" customHeight="1">
      <c r="A6" s="390"/>
      <c r="B6" s="1266" t="s">
        <v>1</v>
      </c>
      <c r="C6" s="185" t="s">
        <v>84</v>
      </c>
      <c r="D6" s="186" t="s">
        <v>97</v>
      </c>
      <c r="E6" s="503" t="s">
        <v>98</v>
      </c>
      <c r="F6" s="187" t="s">
        <v>99</v>
      </c>
      <c r="G6" s="377"/>
      <c r="H6" s="377" t="s">
        <v>98</v>
      </c>
      <c r="I6" s="411"/>
      <c r="J6" s="411"/>
    </row>
    <row r="7" spans="1:10" s="163" customFormat="1" ht="9.75" customHeight="1">
      <c r="A7" s="390"/>
      <c r="B7" s="1267"/>
      <c r="C7" s="188" t="s">
        <v>85</v>
      </c>
      <c r="D7" s="189" t="s">
        <v>100</v>
      </c>
      <c r="E7" s="504" t="s">
        <v>101</v>
      </c>
      <c r="F7" s="190" t="s">
        <v>102</v>
      </c>
      <c r="G7" s="395"/>
      <c r="H7" s="408" t="s">
        <v>101</v>
      </c>
      <c r="I7" s="411"/>
      <c r="J7" s="411"/>
    </row>
    <row r="8" spans="1:10" s="164" customFormat="1" ht="13.5" customHeight="1">
      <c r="A8" s="390"/>
      <c r="B8" s="1268"/>
      <c r="C8" s="191"/>
      <c r="D8" s="192" t="s">
        <v>103</v>
      </c>
      <c r="E8" s="505" t="s">
        <v>104</v>
      </c>
      <c r="F8" s="193" t="s">
        <v>86</v>
      </c>
      <c r="G8" s="395"/>
      <c r="H8" s="479" t="s">
        <v>104</v>
      </c>
      <c r="I8" s="412"/>
      <c r="J8" s="411"/>
    </row>
    <row r="9" spans="1:10" ht="18" customHeight="1">
      <c r="B9" s="1308" t="s">
        <v>328</v>
      </c>
      <c r="C9" s="1309"/>
      <c r="D9" s="1309"/>
      <c r="E9" s="1309"/>
      <c r="F9" s="1310"/>
      <c r="G9" s="395"/>
      <c r="H9" s="479"/>
    </row>
    <row r="10" spans="1:10" ht="18" customHeight="1">
      <c r="A10" s="391">
        <v>99971</v>
      </c>
      <c r="B10" s="328" t="s">
        <v>329</v>
      </c>
      <c r="C10" s="236" t="s">
        <v>105</v>
      </c>
      <c r="D10" s="329">
        <v>41</v>
      </c>
      <c r="E10" s="469">
        <v>549.72</v>
      </c>
      <c r="F10" s="330" t="s">
        <v>106</v>
      </c>
      <c r="G10" s="397"/>
      <c r="H10" s="479">
        <v>549.72</v>
      </c>
      <c r="I10" s="413" t="b">
        <f>E10=H10</f>
        <v>1</v>
      </c>
      <c r="J10" s="414"/>
    </row>
    <row r="11" spans="1:10" ht="18" customHeight="1">
      <c r="A11" s="391">
        <v>119704</v>
      </c>
      <c r="B11" s="331" t="s">
        <v>330</v>
      </c>
      <c r="C11" s="236" t="s">
        <v>105</v>
      </c>
      <c r="D11" s="332">
        <v>32.799999999999997</v>
      </c>
      <c r="E11" s="237">
        <v>671.88</v>
      </c>
      <c r="F11" s="332">
        <v>1.1000000000000001</v>
      </c>
      <c r="G11" s="478"/>
      <c r="H11" s="479">
        <v>671.88</v>
      </c>
      <c r="I11" s="413" t="b">
        <f t="shared" ref="I11:I74" si="0">E11=H11</f>
        <v>1</v>
      </c>
      <c r="J11" s="414"/>
    </row>
    <row r="12" spans="1:10" ht="18" customHeight="1">
      <c r="A12" s="391">
        <v>117886</v>
      </c>
      <c r="B12" s="331" t="s">
        <v>334</v>
      </c>
      <c r="C12" s="236" t="s">
        <v>105</v>
      </c>
      <c r="D12" s="332">
        <v>32.799999999999997</v>
      </c>
      <c r="E12" s="237">
        <v>696.3</v>
      </c>
      <c r="F12" s="332">
        <v>1.1000000000000001</v>
      </c>
      <c r="G12" s="478"/>
      <c r="H12" s="479">
        <v>696.3</v>
      </c>
      <c r="I12" s="413" t="b">
        <f t="shared" si="0"/>
        <v>1</v>
      </c>
      <c r="J12" s="414"/>
    </row>
    <row r="13" spans="1:10" ht="18" customHeight="1">
      <c r="B13" s="1308" t="s">
        <v>331</v>
      </c>
      <c r="C13" s="1309"/>
      <c r="D13" s="1309"/>
      <c r="E13" s="1309"/>
      <c r="F13" s="1310"/>
      <c r="G13" s="478"/>
      <c r="H13" s="479"/>
      <c r="I13" s="413" t="b">
        <f t="shared" si="0"/>
        <v>1</v>
      </c>
    </row>
    <row r="14" spans="1:10" ht="18" customHeight="1">
      <c r="B14" s="333" t="s">
        <v>332</v>
      </c>
      <c r="C14" s="275" t="s">
        <v>107</v>
      </c>
      <c r="D14" s="275">
        <v>42</v>
      </c>
      <c r="E14" s="469">
        <v>732.95999999999992</v>
      </c>
      <c r="F14" s="334">
        <v>1.1000000000000001</v>
      </c>
      <c r="G14" s="478"/>
      <c r="H14" s="397">
        <v>732.95999999999992</v>
      </c>
      <c r="I14" s="413" t="b">
        <f t="shared" si="0"/>
        <v>1</v>
      </c>
    </row>
    <row r="15" spans="1:10" ht="18" customHeight="1">
      <c r="B15" s="335" t="s">
        <v>333</v>
      </c>
      <c r="C15" s="336" t="s">
        <v>108</v>
      </c>
      <c r="D15" s="337">
        <v>31.5</v>
      </c>
      <c r="E15" s="237">
        <v>1140</v>
      </c>
      <c r="F15" s="337">
        <v>1.1000000000000001</v>
      </c>
      <c r="G15" s="478"/>
      <c r="H15" s="397">
        <v>1140</v>
      </c>
      <c r="I15" s="413" t="b">
        <f t="shared" si="0"/>
        <v>1</v>
      </c>
    </row>
    <row r="16" spans="1:10" ht="18" customHeight="1">
      <c r="B16" s="1308" t="s">
        <v>463</v>
      </c>
      <c r="C16" s="1309"/>
      <c r="D16" s="1309"/>
      <c r="E16" s="1309"/>
      <c r="F16" s="1310"/>
      <c r="G16" s="478"/>
      <c r="H16" s="415"/>
      <c r="I16" s="413" t="b">
        <f t="shared" si="0"/>
        <v>1</v>
      </c>
    </row>
    <row r="17" spans="1:10" ht="18" customHeight="1">
      <c r="B17" s="333" t="s">
        <v>464</v>
      </c>
      <c r="C17" s="275" t="s">
        <v>465</v>
      </c>
      <c r="D17" s="338">
        <v>40</v>
      </c>
      <c r="E17" s="469">
        <v>400</v>
      </c>
      <c r="F17" s="334">
        <v>1.1000000000000001</v>
      </c>
      <c r="G17" s="478"/>
      <c r="H17" s="397">
        <v>400</v>
      </c>
      <c r="I17" s="413" t="b">
        <f t="shared" si="0"/>
        <v>1</v>
      </c>
    </row>
    <row r="18" spans="1:10" ht="18" customHeight="1">
      <c r="B18" s="335" t="s">
        <v>466</v>
      </c>
      <c r="C18" s="336" t="s">
        <v>465</v>
      </c>
      <c r="D18" s="337">
        <v>30</v>
      </c>
      <c r="E18" s="237">
        <v>500</v>
      </c>
      <c r="F18" s="337">
        <v>1.1000000000000001</v>
      </c>
      <c r="G18" s="478"/>
      <c r="H18" s="397">
        <v>500</v>
      </c>
      <c r="I18" s="413" t="b">
        <f t="shared" si="0"/>
        <v>1</v>
      </c>
    </row>
    <row r="19" spans="1:10" ht="18" customHeight="1">
      <c r="B19" s="1308" t="s">
        <v>109</v>
      </c>
      <c r="C19" s="1309"/>
      <c r="D19" s="1309"/>
      <c r="E19" s="1309"/>
      <c r="F19" s="1310"/>
      <c r="G19" s="478"/>
      <c r="H19" s="415"/>
      <c r="I19" s="413" t="b">
        <f t="shared" si="0"/>
        <v>1</v>
      </c>
    </row>
    <row r="20" spans="1:10" s="396" customFormat="1" ht="18" customHeight="1">
      <c r="A20" s="351"/>
      <c r="B20" s="416" t="s">
        <v>110</v>
      </c>
      <c r="C20" s="275" t="s">
        <v>107</v>
      </c>
      <c r="D20" s="275">
        <v>100</v>
      </c>
      <c r="E20" s="469">
        <v>45</v>
      </c>
      <c r="F20" s="417">
        <v>1.1000000000000001</v>
      </c>
      <c r="G20" s="478"/>
      <c r="H20" s="397">
        <v>45</v>
      </c>
      <c r="I20" s="413" t="b">
        <f t="shared" si="0"/>
        <v>1</v>
      </c>
      <c r="J20" s="351"/>
    </row>
    <row r="21" spans="1:10" ht="18" customHeight="1">
      <c r="A21" s="389">
        <v>50466</v>
      </c>
      <c r="B21" s="276" t="s">
        <v>111</v>
      </c>
      <c r="C21" s="277" t="s">
        <v>112</v>
      </c>
      <c r="D21" s="277">
        <v>100</v>
      </c>
      <c r="E21" s="467">
        <v>45.82</v>
      </c>
      <c r="F21" s="278">
        <v>1.1000000000000001</v>
      </c>
      <c r="G21" s="478"/>
      <c r="H21" s="397">
        <v>45.82</v>
      </c>
      <c r="I21" s="413" t="b">
        <f t="shared" si="0"/>
        <v>1</v>
      </c>
      <c r="J21" s="414"/>
    </row>
    <row r="22" spans="1:10" ht="18" customHeight="1">
      <c r="B22" s="1314" t="s">
        <v>240</v>
      </c>
      <c r="C22" s="1315"/>
      <c r="D22" s="1315"/>
      <c r="E22" s="1315"/>
      <c r="F22" s="1316"/>
      <c r="G22" s="478"/>
      <c r="H22" s="415"/>
      <c r="I22" s="413" t="b">
        <f t="shared" si="0"/>
        <v>1</v>
      </c>
    </row>
    <row r="23" spans="1:10" ht="18" customHeight="1">
      <c r="B23" s="446" t="s">
        <v>241</v>
      </c>
      <c r="C23" s="447" t="s">
        <v>87</v>
      </c>
      <c r="D23" s="447">
        <v>2000</v>
      </c>
      <c r="E23" s="469">
        <v>3.43</v>
      </c>
      <c r="F23" s="462">
        <v>6</v>
      </c>
      <c r="G23" s="478"/>
      <c r="H23" s="430">
        <v>3.43</v>
      </c>
      <c r="I23" s="413" t="b">
        <f t="shared" si="0"/>
        <v>1</v>
      </c>
    </row>
    <row r="24" spans="1:10" ht="18" customHeight="1">
      <c r="B24" s="448" t="s">
        <v>242</v>
      </c>
      <c r="C24" s="449" t="s">
        <v>87</v>
      </c>
      <c r="D24" s="449">
        <v>1300</v>
      </c>
      <c r="E24" s="237">
        <v>3.83</v>
      </c>
      <c r="F24" s="450">
        <v>6</v>
      </c>
      <c r="G24" s="478"/>
      <c r="H24" s="430">
        <v>3.83</v>
      </c>
      <c r="I24" s="413" t="b">
        <f t="shared" si="0"/>
        <v>1</v>
      </c>
    </row>
    <row r="25" spans="1:10" ht="18" customHeight="1">
      <c r="B25" s="448" t="s">
        <v>243</v>
      </c>
      <c r="C25" s="449" t="s">
        <v>87</v>
      </c>
      <c r="D25" s="449">
        <v>1170</v>
      </c>
      <c r="E25" s="237">
        <v>3.96</v>
      </c>
      <c r="F25" s="450">
        <v>6</v>
      </c>
      <c r="G25" s="478"/>
      <c r="H25" s="430">
        <v>3.96</v>
      </c>
      <c r="I25" s="413" t="b">
        <f t="shared" si="0"/>
        <v>1</v>
      </c>
    </row>
    <row r="26" spans="1:10" ht="18" customHeight="1">
      <c r="B26" s="448" t="s">
        <v>244</v>
      </c>
      <c r="C26" s="449" t="s">
        <v>87</v>
      </c>
      <c r="D26" s="449">
        <v>930</v>
      </c>
      <c r="E26" s="237">
        <v>4.32</v>
      </c>
      <c r="F26" s="450">
        <v>6</v>
      </c>
      <c r="G26" s="478"/>
      <c r="H26" s="430">
        <v>4.32</v>
      </c>
      <c r="I26" s="413" t="b">
        <f t="shared" si="0"/>
        <v>1</v>
      </c>
    </row>
    <row r="27" spans="1:10" ht="18" customHeight="1">
      <c r="B27" s="448" t="s">
        <v>245</v>
      </c>
      <c r="C27" s="449" t="s">
        <v>87</v>
      </c>
      <c r="D27" s="449">
        <v>720</v>
      </c>
      <c r="E27" s="237">
        <v>4.84</v>
      </c>
      <c r="F27" s="450">
        <v>6</v>
      </c>
      <c r="G27" s="478"/>
      <c r="H27" s="430">
        <v>4.84</v>
      </c>
      <c r="I27" s="413" t="b">
        <f t="shared" si="0"/>
        <v>1</v>
      </c>
    </row>
    <row r="28" spans="1:10" ht="18" customHeight="1">
      <c r="B28" s="448" t="s">
        <v>246</v>
      </c>
      <c r="C28" s="449" t="s">
        <v>87</v>
      </c>
      <c r="D28" s="449">
        <v>560</v>
      </c>
      <c r="E28" s="237">
        <v>5.42</v>
      </c>
      <c r="F28" s="450">
        <v>6</v>
      </c>
      <c r="G28" s="478"/>
      <c r="H28" s="430">
        <v>5.42</v>
      </c>
      <c r="I28" s="413" t="b">
        <f t="shared" si="0"/>
        <v>1</v>
      </c>
    </row>
    <row r="29" spans="1:10" ht="18" customHeight="1">
      <c r="B29" s="448" t="s">
        <v>247</v>
      </c>
      <c r="C29" s="449" t="s">
        <v>87</v>
      </c>
      <c r="D29" s="449">
        <v>530</v>
      </c>
      <c r="E29" s="237">
        <v>5.55</v>
      </c>
      <c r="F29" s="450">
        <v>6</v>
      </c>
      <c r="G29" s="478"/>
      <c r="H29" s="430">
        <v>5.55</v>
      </c>
      <c r="I29" s="413" t="b">
        <f t="shared" si="0"/>
        <v>1</v>
      </c>
    </row>
    <row r="30" spans="1:10" ht="18" customHeight="1">
      <c r="B30" s="448" t="s">
        <v>248</v>
      </c>
      <c r="C30" s="449" t="s">
        <v>87</v>
      </c>
      <c r="D30" s="449">
        <v>470</v>
      </c>
      <c r="E30" s="237">
        <v>5.72</v>
      </c>
      <c r="F30" s="450">
        <v>6</v>
      </c>
      <c r="G30" s="478"/>
      <c r="H30" s="430">
        <v>5.72</v>
      </c>
      <c r="I30" s="413" t="b">
        <f t="shared" si="0"/>
        <v>1</v>
      </c>
    </row>
    <row r="31" spans="1:10" ht="18" customHeight="1">
      <c r="B31" s="448" t="s">
        <v>249</v>
      </c>
      <c r="C31" s="449" t="s">
        <v>87</v>
      </c>
      <c r="D31" s="449">
        <v>450</v>
      </c>
      <c r="E31" s="237">
        <v>5.93</v>
      </c>
      <c r="F31" s="450">
        <v>6</v>
      </c>
      <c r="G31" s="478"/>
      <c r="H31" s="430">
        <v>5.93</v>
      </c>
      <c r="I31" s="413" t="b">
        <f t="shared" si="0"/>
        <v>1</v>
      </c>
    </row>
    <row r="32" spans="1:10" ht="18" customHeight="1">
      <c r="B32" s="448" t="s">
        <v>250</v>
      </c>
      <c r="C32" s="449" t="s">
        <v>87</v>
      </c>
      <c r="D32" s="449">
        <v>370</v>
      </c>
      <c r="E32" s="237">
        <v>6.42</v>
      </c>
      <c r="F32" s="450">
        <v>6</v>
      </c>
      <c r="G32" s="478"/>
      <c r="H32" s="430">
        <v>6.42</v>
      </c>
      <c r="I32" s="413" t="b">
        <f t="shared" si="0"/>
        <v>1</v>
      </c>
    </row>
    <row r="33" spans="1:10" ht="18" customHeight="1">
      <c r="B33" s="448" t="s">
        <v>251</v>
      </c>
      <c r="C33" s="449" t="s">
        <v>87</v>
      </c>
      <c r="D33" s="449">
        <v>330</v>
      </c>
      <c r="E33" s="237">
        <v>6.53</v>
      </c>
      <c r="F33" s="450">
        <v>6</v>
      </c>
      <c r="G33" s="478"/>
      <c r="H33" s="430">
        <v>6.53</v>
      </c>
      <c r="I33" s="413" t="b">
        <f t="shared" si="0"/>
        <v>1</v>
      </c>
    </row>
    <row r="34" spans="1:10" ht="18" customHeight="1">
      <c r="B34" s="448" t="s">
        <v>252</v>
      </c>
      <c r="C34" s="449" t="s">
        <v>87</v>
      </c>
      <c r="D34" s="449">
        <v>280</v>
      </c>
      <c r="E34" s="237">
        <v>7.45</v>
      </c>
      <c r="F34" s="450">
        <v>6</v>
      </c>
      <c r="G34" s="478"/>
      <c r="H34" s="430">
        <v>7.45</v>
      </c>
      <c r="I34" s="413" t="b">
        <f t="shared" si="0"/>
        <v>1</v>
      </c>
    </row>
    <row r="35" spans="1:10" ht="18" customHeight="1">
      <c r="B35" s="448" t="s">
        <v>253</v>
      </c>
      <c r="C35" s="449" t="s">
        <v>87</v>
      </c>
      <c r="D35" s="449">
        <v>260</v>
      </c>
      <c r="E35" s="237">
        <v>8.93</v>
      </c>
      <c r="F35" s="450">
        <v>6</v>
      </c>
      <c r="G35" s="478"/>
      <c r="H35" s="430">
        <v>8.93</v>
      </c>
      <c r="I35" s="413" t="b">
        <f t="shared" si="0"/>
        <v>1</v>
      </c>
    </row>
    <row r="36" spans="1:10" ht="18" customHeight="1">
      <c r="B36" s="448" t="s">
        <v>254</v>
      </c>
      <c r="C36" s="449" t="s">
        <v>87</v>
      </c>
      <c r="D36" s="449">
        <v>240</v>
      </c>
      <c r="E36" s="237">
        <v>10.29</v>
      </c>
      <c r="F36" s="450">
        <v>6</v>
      </c>
      <c r="G36" s="478"/>
      <c r="H36" s="430">
        <v>10.29</v>
      </c>
      <c r="I36" s="413" t="b">
        <f t="shared" si="0"/>
        <v>1</v>
      </c>
    </row>
    <row r="37" spans="1:10" s="396" customFormat="1" ht="18" customHeight="1">
      <c r="A37" s="351"/>
      <c r="B37" s="448" t="s">
        <v>354</v>
      </c>
      <c r="C37" s="449" t="s">
        <v>87</v>
      </c>
      <c r="D37" s="449">
        <v>220</v>
      </c>
      <c r="E37" s="237">
        <v>11.62</v>
      </c>
      <c r="F37" s="450">
        <v>6</v>
      </c>
      <c r="G37" s="478"/>
      <c r="H37" s="430">
        <v>11.62</v>
      </c>
      <c r="I37" s="413" t="b">
        <f t="shared" si="0"/>
        <v>1</v>
      </c>
      <c r="J37" s="351"/>
    </row>
    <row r="38" spans="1:10" ht="18" customHeight="1">
      <c r="B38" s="1314" t="s">
        <v>255</v>
      </c>
      <c r="C38" s="1315"/>
      <c r="D38" s="1315"/>
      <c r="E38" s="1315"/>
      <c r="F38" s="1316"/>
      <c r="G38" s="478"/>
      <c r="H38" s="415"/>
      <c r="I38" s="413" t="b">
        <f t="shared" si="0"/>
        <v>1</v>
      </c>
    </row>
    <row r="39" spans="1:10" ht="18" customHeight="1">
      <c r="B39" s="446" t="s">
        <v>256</v>
      </c>
      <c r="C39" s="447" t="s">
        <v>87</v>
      </c>
      <c r="D39" s="447">
        <v>2000</v>
      </c>
      <c r="E39" s="469">
        <v>3.43</v>
      </c>
      <c r="F39" s="462">
        <v>6</v>
      </c>
      <c r="G39" s="478"/>
      <c r="H39" s="429">
        <v>3.43</v>
      </c>
      <c r="I39" s="413" t="b">
        <f t="shared" si="0"/>
        <v>1</v>
      </c>
    </row>
    <row r="40" spans="1:10" ht="18" customHeight="1">
      <c r="B40" s="448" t="s">
        <v>257</v>
      </c>
      <c r="C40" s="449" t="s">
        <v>87</v>
      </c>
      <c r="D40" s="449">
        <v>1300</v>
      </c>
      <c r="E40" s="237">
        <v>3.83</v>
      </c>
      <c r="F40" s="450">
        <v>6</v>
      </c>
      <c r="G40" s="478"/>
      <c r="H40" s="429">
        <v>3.83</v>
      </c>
      <c r="I40" s="413" t="b">
        <f t="shared" si="0"/>
        <v>1</v>
      </c>
    </row>
    <row r="41" spans="1:10" ht="18" customHeight="1">
      <c r="B41" s="448" t="s">
        <v>258</v>
      </c>
      <c r="C41" s="449" t="s">
        <v>87</v>
      </c>
      <c r="D41" s="449">
        <v>1170</v>
      </c>
      <c r="E41" s="237">
        <v>3.96</v>
      </c>
      <c r="F41" s="450">
        <v>6</v>
      </c>
      <c r="G41" s="478"/>
      <c r="H41" s="429">
        <v>3.96</v>
      </c>
      <c r="I41" s="413" t="b">
        <f t="shared" si="0"/>
        <v>1</v>
      </c>
    </row>
    <row r="42" spans="1:10" ht="18" customHeight="1">
      <c r="B42" s="448" t="s">
        <v>259</v>
      </c>
      <c r="C42" s="449" t="s">
        <v>87</v>
      </c>
      <c r="D42" s="449">
        <v>930</v>
      </c>
      <c r="E42" s="237">
        <v>4.32</v>
      </c>
      <c r="F42" s="450">
        <v>6</v>
      </c>
      <c r="G42" s="478"/>
      <c r="H42" s="429">
        <v>4.32</v>
      </c>
      <c r="I42" s="413" t="b">
        <f t="shared" si="0"/>
        <v>1</v>
      </c>
    </row>
    <row r="43" spans="1:10" ht="18" customHeight="1">
      <c r="A43" s="389">
        <v>193637</v>
      </c>
      <c r="B43" s="448" t="s">
        <v>260</v>
      </c>
      <c r="C43" s="449" t="s">
        <v>87</v>
      </c>
      <c r="D43" s="449">
        <v>720</v>
      </c>
      <c r="E43" s="237">
        <v>4.84</v>
      </c>
      <c r="F43" s="450">
        <v>6</v>
      </c>
      <c r="G43" s="478"/>
      <c r="H43" s="429">
        <v>4.84</v>
      </c>
      <c r="I43" s="413" t="b">
        <f t="shared" si="0"/>
        <v>1</v>
      </c>
      <c r="J43" s="428"/>
    </row>
    <row r="44" spans="1:10" ht="18" customHeight="1">
      <c r="A44" s="389">
        <v>193638</v>
      </c>
      <c r="B44" s="448" t="s">
        <v>261</v>
      </c>
      <c r="C44" s="449" t="s">
        <v>87</v>
      </c>
      <c r="D44" s="449">
        <v>560</v>
      </c>
      <c r="E44" s="237">
        <v>5.42</v>
      </c>
      <c r="F44" s="450">
        <v>6</v>
      </c>
      <c r="G44" s="478"/>
      <c r="H44" s="429">
        <v>5.42</v>
      </c>
      <c r="I44" s="413" t="b">
        <f t="shared" si="0"/>
        <v>1</v>
      </c>
      <c r="J44" s="428"/>
    </row>
    <row r="45" spans="1:10" ht="18" customHeight="1">
      <c r="A45" s="389">
        <v>193641</v>
      </c>
      <c r="B45" s="448" t="s">
        <v>262</v>
      </c>
      <c r="C45" s="449" t="s">
        <v>87</v>
      </c>
      <c r="D45" s="449">
        <v>530</v>
      </c>
      <c r="E45" s="237">
        <v>5.55</v>
      </c>
      <c r="F45" s="450">
        <v>6</v>
      </c>
      <c r="G45" s="478"/>
      <c r="H45" s="429">
        <v>5.55</v>
      </c>
      <c r="I45" s="413" t="b">
        <f t="shared" si="0"/>
        <v>1</v>
      </c>
      <c r="J45" s="428"/>
    </row>
    <row r="46" spans="1:10" ht="18" customHeight="1">
      <c r="A46" s="389">
        <v>193643</v>
      </c>
      <c r="B46" s="448" t="s">
        <v>263</v>
      </c>
      <c r="C46" s="449" t="s">
        <v>87</v>
      </c>
      <c r="D46" s="449">
        <v>470</v>
      </c>
      <c r="E46" s="237">
        <v>5.72</v>
      </c>
      <c r="F46" s="450">
        <v>6</v>
      </c>
      <c r="G46" s="478"/>
      <c r="H46" s="429">
        <v>5.72</v>
      </c>
      <c r="I46" s="413" t="b">
        <f t="shared" si="0"/>
        <v>1</v>
      </c>
      <c r="J46" s="428"/>
    </row>
    <row r="47" spans="1:10" ht="18" customHeight="1">
      <c r="A47" s="389">
        <v>193644</v>
      </c>
      <c r="B47" s="448" t="s">
        <v>264</v>
      </c>
      <c r="C47" s="449" t="s">
        <v>87</v>
      </c>
      <c r="D47" s="449">
        <v>450</v>
      </c>
      <c r="E47" s="237">
        <v>5.93</v>
      </c>
      <c r="F47" s="450">
        <v>6</v>
      </c>
      <c r="G47" s="478"/>
      <c r="H47" s="429">
        <v>5.93</v>
      </c>
      <c r="I47" s="413" t="b">
        <f t="shared" si="0"/>
        <v>1</v>
      </c>
      <c r="J47" s="428"/>
    </row>
    <row r="48" spans="1:10" ht="18" customHeight="1">
      <c r="A48" s="389">
        <v>193580</v>
      </c>
      <c r="B48" s="448" t="s">
        <v>265</v>
      </c>
      <c r="C48" s="449" t="s">
        <v>87</v>
      </c>
      <c r="D48" s="449">
        <v>370</v>
      </c>
      <c r="E48" s="237">
        <v>6.42</v>
      </c>
      <c r="F48" s="450">
        <v>6</v>
      </c>
      <c r="G48" s="478"/>
      <c r="H48" s="429">
        <v>6.42</v>
      </c>
      <c r="I48" s="413" t="b">
        <f t="shared" si="0"/>
        <v>1</v>
      </c>
      <c r="J48" s="428"/>
    </row>
    <row r="49" spans="1:10" ht="18" customHeight="1">
      <c r="A49" s="389">
        <v>193582</v>
      </c>
      <c r="B49" s="448" t="s">
        <v>266</v>
      </c>
      <c r="C49" s="449" t="s">
        <v>87</v>
      </c>
      <c r="D49" s="449">
        <v>330</v>
      </c>
      <c r="E49" s="237">
        <v>6.53</v>
      </c>
      <c r="F49" s="450">
        <v>6</v>
      </c>
      <c r="G49" s="478"/>
      <c r="H49" s="429">
        <v>6.53</v>
      </c>
      <c r="I49" s="413" t="b">
        <f t="shared" si="0"/>
        <v>1</v>
      </c>
      <c r="J49" s="428"/>
    </row>
    <row r="50" spans="1:10" ht="18" customHeight="1">
      <c r="A50" s="389">
        <v>193583</v>
      </c>
      <c r="B50" s="451" t="s">
        <v>267</v>
      </c>
      <c r="C50" s="452" t="s">
        <v>87</v>
      </c>
      <c r="D50" s="452">
        <v>280</v>
      </c>
      <c r="E50" s="467">
        <v>7.45</v>
      </c>
      <c r="F50" s="453">
        <v>6</v>
      </c>
      <c r="G50" s="478"/>
      <c r="H50" s="429">
        <v>7.45</v>
      </c>
      <c r="I50" s="413" t="b">
        <f t="shared" si="0"/>
        <v>1</v>
      </c>
      <c r="J50" s="428"/>
    </row>
    <row r="51" spans="1:10" ht="18" customHeight="1">
      <c r="B51" s="1314" t="s">
        <v>268</v>
      </c>
      <c r="C51" s="1315"/>
      <c r="D51" s="1315"/>
      <c r="E51" s="1315"/>
      <c r="F51" s="1316"/>
      <c r="G51" s="478"/>
      <c r="H51" s="415"/>
      <c r="I51" s="413" t="b">
        <f t="shared" si="0"/>
        <v>1</v>
      </c>
    </row>
    <row r="52" spans="1:10" ht="18" customHeight="1">
      <c r="A52" s="389">
        <v>40387</v>
      </c>
      <c r="B52" s="448" t="s">
        <v>269</v>
      </c>
      <c r="C52" s="449" t="s">
        <v>87</v>
      </c>
      <c r="D52" s="449">
        <v>900</v>
      </c>
      <c r="E52" s="237">
        <v>6.14</v>
      </c>
      <c r="F52" s="450">
        <v>6</v>
      </c>
      <c r="G52" s="478"/>
      <c r="H52" s="397">
        <v>6.14</v>
      </c>
      <c r="I52" s="413" t="b">
        <f t="shared" si="0"/>
        <v>1</v>
      </c>
      <c r="J52" s="414"/>
    </row>
    <row r="53" spans="1:10" ht="18" customHeight="1">
      <c r="A53" s="389">
        <v>40388</v>
      </c>
      <c r="B53" s="448" t="s">
        <v>270</v>
      </c>
      <c r="C53" s="449" t="s">
        <v>87</v>
      </c>
      <c r="D53" s="449">
        <v>600</v>
      </c>
      <c r="E53" s="237">
        <v>6.85</v>
      </c>
      <c r="F53" s="450">
        <v>6</v>
      </c>
      <c r="G53" s="478"/>
      <c r="H53" s="397">
        <v>6.85</v>
      </c>
      <c r="I53" s="413" t="b">
        <f t="shared" si="0"/>
        <v>1</v>
      </c>
      <c r="J53" s="414"/>
    </row>
    <row r="54" spans="1:10" ht="18" customHeight="1">
      <c r="A54" s="389">
        <v>40389</v>
      </c>
      <c r="B54" s="448" t="s">
        <v>271</v>
      </c>
      <c r="C54" s="449" t="s">
        <v>87</v>
      </c>
      <c r="D54" s="449">
        <v>500</v>
      </c>
      <c r="E54" s="237">
        <v>7.43</v>
      </c>
      <c r="F54" s="450">
        <v>6</v>
      </c>
      <c r="G54" s="478"/>
      <c r="H54" s="397">
        <v>7.43</v>
      </c>
      <c r="I54" s="413" t="b">
        <f t="shared" si="0"/>
        <v>1</v>
      </c>
      <c r="J54" s="414"/>
    </row>
    <row r="55" spans="1:10" ht="18" customHeight="1">
      <c r="A55" s="389">
        <v>40390</v>
      </c>
      <c r="B55" s="448" t="s">
        <v>272</v>
      </c>
      <c r="C55" s="449" t="s">
        <v>87</v>
      </c>
      <c r="D55" s="449">
        <v>400</v>
      </c>
      <c r="E55" s="237">
        <v>7.79</v>
      </c>
      <c r="F55" s="450">
        <v>6</v>
      </c>
      <c r="G55" s="478"/>
      <c r="H55" s="397">
        <v>7.79</v>
      </c>
      <c r="I55" s="413" t="b">
        <f t="shared" si="0"/>
        <v>1</v>
      </c>
      <c r="J55" s="414"/>
    </row>
    <row r="56" spans="1:10" s="817" customFormat="1" ht="18" customHeight="1">
      <c r="A56" s="810">
        <v>40393</v>
      </c>
      <c r="B56" s="811" t="s">
        <v>273</v>
      </c>
      <c r="C56" s="812" t="s">
        <v>87</v>
      </c>
      <c r="D56" s="812">
        <v>400</v>
      </c>
      <c r="E56" s="813">
        <v>8.5299999999999994</v>
      </c>
      <c r="F56" s="814">
        <v>6</v>
      </c>
      <c r="G56" s="815"/>
      <c r="H56" s="815">
        <v>7.96</v>
      </c>
      <c r="I56" s="816" t="b">
        <f t="shared" si="0"/>
        <v>0</v>
      </c>
      <c r="J56" s="810"/>
    </row>
    <row r="57" spans="1:10" s="817" customFormat="1" ht="18" customHeight="1">
      <c r="A57" s="810">
        <v>40396</v>
      </c>
      <c r="B57" s="811" t="s">
        <v>274</v>
      </c>
      <c r="C57" s="812" t="s">
        <v>87</v>
      </c>
      <c r="D57" s="812">
        <v>350</v>
      </c>
      <c r="E57" s="813">
        <v>8.7899999999999991</v>
      </c>
      <c r="F57" s="814">
        <v>6</v>
      </c>
      <c r="G57" s="815"/>
      <c r="H57" s="815">
        <v>8.5299999999999994</v>
      </c>
      <c r="I57" s="816" t="b">
        <f t="shared" si="0"/>
        <v>0</v>
      </c>
      <c r="J57" s="810"/>
    </row>
    <row r="58" spans="1:10" s="817" customFormat="1" ht="18" customHeight="1">
      <c r="A58" s="810">
        <v>40391</v>
      </c>
      <c r="B58" s="811" t="s">
        <v>275</v>
      </c>
      <c r="C58" s="812" t="s">
        <v>87</v>
      </c>
      <c r="D58" s="812">
        <v>250</v>
      </c>
      <c r="E58" s="813">
        <v>9.31</v>
      </c>
      <c r="F58" s="814">
        <v>6</v>
      </c>
      <c r="G58" s="815"/>
      <c r="H58" s="817">
        <v>8.7899999999999991</v>
      </c>
      <c r="I58" s="816" t="b">
        <f t="shared" si="0"/>
        <v>0</v>
      </c>
      <c r="J58" s="810"/>
    </row>
    <row r="59" spans="1:10" ht="18" customHeight="1">
      <c r="B59" s="1317" t="s">
        <v>113</v>
      </c>
      <c r="C59" s="1318"/>
      <c r="D59" s="1318"/>
      <c r="E59" s="1318"/>
      <c r="F59" s="1319"/>
      <c r="G59" s="478"/>
      <c r="H59" s="415"/>
      <c r="I59" s="413" t="b">
        <f t="shared" si="0"/>
        <v>1</v>
      </c>
    </row>
    <row r="60" spans="1:10" s="396" customFormat="1" ht="18" customHeight="1">
      <c r="A60" s="351"/>
      <c r="B60" s="225" t="s">
        <v>276</v>
      </c>
      <c r="C60" s="236" t="s">
        <v>87</v>
      </c>
      <c r="D60" s="280" t="s">
        <v>114</v>
      </c>
      <c r="E60" s="237">
        <v>3.59</v>
      </c>
      <c r="F60" s="280">
        <v>6</v>
      </c>
      <c r="G60" s="478"/>
      <c r="H60" s="397">
        <v>3.59</v>
      </c>
      <c r="I60" s="413" t="b">
        <f t="shared" si="0"/>
        <v>1</v>
      </c>
      <c r="J60" s="351"/>
    </row>
    <row r="61" spans="1:10" s="396" customFormat="1" ht="18" customHeight="1">
      <c r="A61" s="351"/>
      <c r="B61" s="225" t="s">
        <v>277</v>
      </c>
      <c r="C61" s="236" t="s">
        <v>87</v>
      </c>
      <c r="D61" s="280" t="s">
        <v>115</v>
      </c>
      <c r="E61" s="237">
        <v>4.33</v>
      </c>
      <c r="F61" s="280">
        <v>6</v>
      </c>
      <c r="G61" s="478"/>
      <c r="H61" s="397">
        <v>4.33</v>
      </c>
      <c r="I61" s="413" t="b">
        <f t="shared" si="0"/>
        <v>1</v>
      </c>
      <c r="J61" s="351"/>
    </row>
    <row r="62" spans="1:10" s="396" customFormat="1" ht="18" customHeight="1">
      <c r="A62" s="351"/>
      <c r="B62" s="225" t="s">
        <v>278</v>
      </c>
      <c r="C62" s="236" t="s">
        <v>87</v>
      </c>
      <c r="D62" s="280" t="s">
        <v>115</v>
      </c>
      <c r="E62" s="237">
        <v>5.63</v>
      </c>
      <c r="F62" s="280">
        <v>6</v>
      </c>
      <c r="G62" s="478"/>
      <c r="H62" s="397">
        <v>5.63</v>
      </c>
      <c r="I62" s="413" t="b">
        <f t="shared" si="0"/>
        <v>1</v>
      </c>
      <c r="J62" s="351"/>
    </row>
    <row r="63" spans="1:10" s="396" customFormat="1" ht="18" customHeight="1">
      <c r="A63" s="351"/>
      <c r="B63" s="225" t="s">
        <v>279</v>
      </c>
      <c r="C63" s="236" t="s">
        <v>87</v>
      </c>
      <c r="D63" s="280" t="s">
        <v>115</v>
      </c>
      <c r="E63" s="237">
        <v>8.15</v>
      </c>
      <c r="F63" s="280">
        <v>6</v>
      </c>
      <c r="G63" s="478"/>
      <c r="H63" s="397">
        <v>8.15</v>
      </c>
      <c r="I63" s="413" t="b">
        <f t="shared" si="0"/>
        <v>1</v>
      </c>
      <c r="J63" s="351"/>
    </row>
    <row r="64" spans="1:10" s="396" customFormat="1" ht="18" customHeight="1">
      <c r="A64" s="351"/>
      <c r="B64" s="225" t="s">
        <v>280</v>
      </c>
      <c r="C64" s="236" t="s">
        <v>87</v>
      </c>
      <c r="D64" s="280" t="s">
        <v>116</v>
      </c>
      <c r="E64" s="237">
        <v>10.19</v>
      </c>
      <c r="F64" s="280">
        <v>6</v>
      </c>
      <c r="G64" s="478"/>
      <c r="H64" s="397">
        <v>10.19</v>
      </c>
      <c r="I64" s="413" t="b">
        <f t="shared" si="0"/>
        <v>1</v>
      </c>
      <c r="J64" s="351"/>
    </row>
    <row r="65" spans="1:10" s="396" customFormat="1" ht="18" customHeight="1">
      <c r="A65" s="351"/>
      <c r="B65" s="225" t="s">
        <v>281</v>
      </c>
      <c r="C65" s="236" t="s">
        <v>87</v>
      </c>
      <c r="D65" s="280" t="s">
        <v>225</v>
      </c>
      <c r="E65" s="237">
        <v>17.989999999999998</v>
      </c>
      <c r="F65" s="280">
        <v>6</v>
      </c>
      <c r="G65" s="478"/>
      <c r="H65" s="397">
        <v>17.989999999999998</v>
      </c>
      <c r="I65" s="413" t="b">
        <f t="shared" si="0"/>
        <v>1</v>
      </c>
      <c r="J65" s="351"/>
    </row>
    <row r="66" spans="1:10" s="396" customFormat="1" ht="18" customHeight="1">
      <c r="A66" s="351"/>
      <c r="B66" s="281" t="s">
        <v>282</v>
      </c>
      <c r="C66" s="277" t="s">
        <v>87</v>
      </c>
      <c r="D66" s="278" t="s">
        <v>226</v>
      </c>
      <c r="E66" s="467">
        <v>25.87</v>
      </c>
      <c r="F66" s="278">
        <v>6</v>
      </c>
      <c r="G66" s="478"/>
      <c r="H66" s="397">
        <v>25.87</v>
      </c>
      <c r="I66" s="413" t="b">
        <f t="shared" si="0"/>
        <v>1</v>
      </c>
      <c r="J66" s="351"/>
    </row>
    <row r="67" spans="1:10" s="396" customFormat="1" ht="18" customHeight="1">
      <c r="A67" s="351"/>
      <c r="B67" s="1317" t="s">
        <v>117</v>
      </c>
      <c r="C67" s="1318"/>
      <c r="D67" s="1318"/>
      <c r="E67" s="1318"/>
      <c r="F67" s="1319"/>
      <c r="G67" s="478"/>
      <c r="H67" s="415"/>
      <c r="I67" s="413" t="b">
        <f t="shared" si="0"/>
        <v>1</v>
      </c>
      <c r="J67" s="351"/>
    </row>
    <row r="68" spans="1:10" s="396" customFormat="1" ht="18" customHeight="1">
      <c r="A68" s="351"/>
      <c r="B68" s="224" t="s">
        <v>283</v>
      </c>
      <c r="C68" s="235" t="s">
        <v>87</v>
      </c>
      <c r="D68" s="282" t="s">
        <v>114</v>
      </c>
      <c r="E68" s="279">
        <v>3.23</v>
      </c>
      <c r="F68" s="279">
        <v>6</v>
      </c>
      <c r="G68" s="478"/>
      <c r="H68" s="397">
        <v>3.23</v>
      </c>
      <c r="I68" s="413" t="b">
        <f t="shared" si="0"/>
        <v>1</v>
      </c>
      <c r="J68" s="351"/>
    </row>
    <row r="69" spans="1:10" s="396" customFormat="1" ht="18" customHeight="1">
      <c r="A69" s="351"/>
      <c r="B69" s="225" t="s">
        <v>284</v>
      </c>
      <c r="C69" s="236" t="s">
        <v>87</v>
      </c>
      <c r="D69" s="283" t="s">
        <v>115</v>
      </c>
      <c r="E69" s="280">
        <v>3.94</v>
      </c>
      <c r="F69" s="280">
        <v>6</v>
      </c>
      <c r="G69" s="478"/>
      <c r="H69" s="397">
        <v>3.94</v>
      </c>
      <c r="I69" s="413" t="b">
        <f t="shared" si="0"/>
        <v>1</v>
      </c>
      <c r="J69" s="351"/>
    </row>
    <row r="70" spans="1:10" s="396" customFormat="1" ht="18" customHeight="1">
      <c r="A70" s="351"/>
      <c r="B70" s="225" t="s">
        <v>285</v>
      </c>
      <c r="C70" s="236" t="s">
        <v>87</v>
      </c>
      <c r="D70" s="283" t="s">
        <v>115</v>
      </c>
      <c r="E70" s="280">
        <v>4.8099999999999996</v>
      </c>
      <c r="F70" s="280">
        <v>6</v>
      </c>
      <c r="G70" s="478"/>
      <c r="H70" s="397">
        <v>4.8099999999999996</v>
      </c>
      <c r="I70" s="413" t="b">
        <f t="shared" si="0"/>
        <v>1</v>
      </c>
      <c r="J70" s="351"/>
    </row>
    <row r="71" spans="1:10" s="396" customFormat="1" ht="18" customHeight="1">
      <c r="A71" s="351"/>
      <c r="B71" s="225" t="s">
        <v>286</v>
      </c>
      <c r="C71" s="236" t="s">
        <v>87</v>
      </c>
      <c r="D71" s="283" t="s">
        <v>115</v>
      </c>
      <c r="E71" s="280">
        <v>6.75</v>
      </c>
      <c r="F71" s="280">
        <v>6</v>
      </c>
      <c r="G71" s="478"/>
      <c r="H71" s="397">
        <v>6.75</v>
      </c>
      <c r="I71" s="413" t="b">
        <f t="shared" si="0"/>
        <v>1</v>
      </c>
      <c r="J71" s="351"/>
    </row>
    <row r="72" spans="1:10" s="396" customFormat="1" ht="18" customHeight="1">
      <c r="A72" s="351"/>
      <c r="B72" s="225" t="s">
        <v>287</v>
      </c>
      <c r="C72" s="236" t="s">
        <v>87</v>
      </c>
      <c r="D72" s="284">
        <v>500</v>
      </c>
      <c r="E72" s="280">
        <v>9.7899999999999991</v>
      </c>
      <c r="F72" s="280">
        <v>6</v>
      </c>
      <c r="G72" s="478"/>
      <c r="H72" s="397">
        <v>9.7899999999999991</v>
      </c>
      <c r="I72" s="413" t="b">
        <f t="shared" si="0"/>
        <v>1</v>
      </c>
      <c r="J72" s="351"/>
    </row>
    <row r="73" spans="1:10" s="396" customFormat="1" ht="18" customHeight="1">
      <c r="A73" s="351"/>
      <c r="B73" s="281" t="s">
        <v>288</v>
      </c>
      <c r="C73" s="277" t="s">
        <v>87</v>
      </c>
      <c r="D73" s="285">
        <v>1000</v>
      </c>
      <c r="E73" s="278">
        <v>16.239999999999998</v>
      </c>
      <c r="F73" s="278">
        <v>6</v>
      </c>
      <c r="G73" s="478"/>
      <c r="H73" s="397">
        <v>16.239999999999998</v>
      </c>
      <c r="I73" s="413" t="b">
        <f t="shared" si="0"/>
        <v>1</v>
      </c>
      <c r="J73" s="351"/>
    </row>
    <row r="74" spans="1:10" s="396" customFormat="1" ht="18" customHeight="1">
      <c r="A74" s="351"/>
      <c r="B74" s="1317" t="s">
        <v>289</v>
      </c>
      <c r="C74" s="1318"/>
      <c r="D74" s="1318"/>
      <c r="E74" s="1318"/>
      <c r="F74" s="1319"/>
      <c r="G74" s="478"/>
      <c r="H74" s="415"/>
      <c r="I74" s="413" t="b">
        <f t="shared" si="0"/>
        <v>1</v>
      </c>
      <c r="J74" s="351"/>
    </row>
    <row r="75" spans="1:10" s="396" customFormat="1" ht="18" customHeight="1">
      <c r="A75" s="351"/>
      <c r="B75" s="224" t="s">
        <v>290</v>
      </c>
      <c r="C75" s="235" t="s">
        <v>87</v>
      </c>
      <c r="D75" s="282">
        <v>1200</v>
      </c>
      <c r="E75" s="279">
        <v>7.9927999999999999</v>
      </c>
      <c r="F75" s="279">
        <v>6</v>
      </c>
      <c r="G75" s="478"/>
      <c r="H75" s="397">
        <v>7.9927999999999999</v>
      </c>
      <c r="I75" s="413" t="b">
        <f t="shared" ref="I75:I119" si="1">E75=H75</f>
        <v>1</v>
      </c>
      <c r="J75" s="351"/>
    </row>
    <row r="76" spans="1:10" s="396" customFormat="1" ht="18" customHeight="1">
      <c r="A76" s="351"/>
      <c r="B76" s="225" t="s">
        <v>291</v>
      </c>
      <c r="C76" s="236" t="s">
        <v>87</v>
      </c>
      <c r="D76" s="283">
        <v>1000</v>
      </c>
      <c r="E76" s="280">
        <v>8.9198000000000004</v>
      </c>
      <c r="F76" s="280">
        <v>6</v>
      </c>
      <c r="G76" s="478"/>
      <c r="H76" s="397">
        <v>8.9198000000000004</v>
      </c>
      <c r="I76" s="413" t="b">
        <f t="shared" si="1"/>
        <v>1</v>
      </c>
      <c r="J76" s="351"/>
    </row>
    <row r="77" spans="1:10" s="396" customFormat="1" ht="18" customHeight="1">
      <c r="A77" s="351"/>
      <c r="B77" s="225" t="s">
        <v>292</v>
      </c>
      <c r="C77" s="236" t="s">
        <v>87</v>
      </c>
      <c r="D77" s="283">
        <v>1000</v>
      </c>
      <c r="E77" s="280">
        <v>10.8665</v>
      </c>
      <c r="F77" s="280">
        <v>6</v>
      </c>
      <c r="G77" s="478"/>
      <c r="H77" s="397">
        <v>10.8665</v>
      </c>
      <c r="I77" s="413" t="b">
        <f t="shared" si="1"/>
        <v>1</v>
      </c>
      <c r="J77" s="351"/>
    </row>
    <row r="78" spans="1:10" s="396" customFormat="1" ht="18" customHeight="1">
      <c r="A78" s="351"/>
      <c r="B78" s="225" t="s">
        <v>293</v>
      </c>
      <c r="C78" s="236" t="s">
        <v>87</v>
      </c>
      <c r="D78" s="283">
        <v>800</v>
      </c>
      <c r="E78" s="280">
        <v>14.986500000000001</v>
      </c>
      <c r="F78" s="280">
        <v>6</v>
      </c>
      <c r="G78" s="478"/>
      <c r="H78" s="397">
        <v>14.986500000000001</v>
      </c>
      <c r="I78" s="413" t="b">
        <f t="shared" si="1"/>
        <v>1</v>
      </c>
      <c r="J78" s="351"/>
    </row>
    <row r="79" spans="1:10" ht="18" customHeight="1">
      <c r="B79" s="1317" t="s">
        <v>118</v>
      </c>
      <c r="C79" s="1318"/>
      <c r="D79" s="1318"/>
      <c r="E79" s="1318"/>
      <c r="F79" s="1319"/>
      <c r="G79" s="478"/>
      <c r="H79" s="397"/>
      <c r="I79" s="413" t="b">
        <f t="shared" si="1"/>
        <v>1</v>
      </c>
    </row>
    <row r="80" spans="1:10" ht="18" customHeight="1">
      <c r="B80" s="224" t="s">
        <v>294</v>
      </c>
      <c r="C80" s="235" t="s">
        <v>87</v>
      </c>
      <c r="D80" s="283" t="s">
        <v>119</v>
      </c>
      <c r="E80" s="469">
        <v>4.3</v>
      </c>
      <c r="F80" s="279">
        <v>6</v>
      </c>
      <c r="G80" s="478"/>
      <c r="H80" s="397">
        <v>4.3</v>
      </c>
      <c r="I80" s="413" t="b">
        <f t="shared" si="1"/>
        <v>1</v>
      </c>
    </row>
    <row r="81" spans="1:9" ht="18" customHeight="1">
      <c r="B81" s="225" t="s">
        <v>295</v>
      </c>
      <c r="C81" s="236" t="s">
        <v>87</v>
      </c>
      <c r="D81" s="283" t="s">
        <v>119</v>
      </c>
      <c r="E81" s="237">
        <v>4.71</v>
      </c>
      <c r="F81" s="280">
        <v>6</v>
      </c>
      <c r="G81" s="478"/>
      <c r="H81" s="397">
        <v>4.71</v>
      </c>
      <c r="I81" s="413" t="b">
        <f t="shared" si="1"/>
        <v>1</v>
      </c>
    </row>
    <row r="82" spans="1:9" ht="18" customHeight="1">
      <c r="B82" s="281" t="s">
        <v>296</v>
      </c>
      <c r="C82" s="277" t="s">
        <v>87</v>
      </c>
      <c r="D82" s="283" t="s">
        <v>119</v>
      </c>
      <c r="E82" s="467">
        <v>5.21</v>
      </c>
      <c r="F82" s="278">
        <v>6</v>
      </c>
      <c r="G82" s="478"/>
      <c r="H82" s="397">
        <v>5.21</v>
      </c>
      <c r="I82" s="413" t="b">
        <f t="shared" si="1"/>
        <v>1</v>
      </c>
    </row>
    <row r="83" spans="1:9" ht="18" customHeight="1">
      <c r="B83" s="1317" t="s">
        <v>120</v>
      </c>
      <c r="C83" s="1318"/>
      <c r="D83" s="1318"/>
      <c r="E83" s="1318"/>
      <c r="F83" s="1319"/>
      <c r="G83" s="478"/>
      <c r="H83" s="415"/>
      <c r="I83" s="413" t="b">
        <f t="shared" si="1"/>
        <v>1</v>
      </c>
    </row>
    <row r="84" spans="1:9" ht="18" customHeight="1">
      <c r="B84" s="224" t="s">
        <v>297</v>
      </c>
      <c r="C84" s="235" t="s">
        <v>87</v>
      </c>
      <c r="D84" s="235">
        <v>2500</v>
      </c>
      <c r="E84" s="469">
        <v>1.33</v>
      </c>
      <c r="F84" s="279">
        <v>6</v>
      </c>
      <c r="G84" s="478"/>
      <c r="H84" s="397">
        <v>1.33</v>
      </c>
      <c r="I84" s="413" t="b">
        <f t="shared" si="1"/>
        <v>1</v>
      </c>
    </row>
    <row r="85" spans="1:9" ht="18" customHeight="1">
      <c r="B85" s="451" t="s">
        <v>298</v>
      </c>
      <c r="C85" s="452" t="s">
        <v>87</v>
      </c>
      <c r="D85" s="452">
        <v>2000</v>
      </c>
      <c r="E85" s="467">
        <v>1.71</v>
      </c>
      <c r="F85" s="453">
        <v>6</v>
      </c>
      <c r="G85" s="478"/>
      <c r="H85" s="397">
        <v>1.71</v>
      </c>
      <c r="I85" s="413" t="b">
        <f t="shared" si="1"/>
        <v>1</v>
      </c>
    </row>
    <row r="86" spans="1:9" ht="18" customHeight="1">
      <c r="B86" s="1311" t="s">
        <v>121</v>
      </c>
      <c r="C86" s="1312"/>
      <c r="D86" s="1312"/>
      <c r="E86" s="1312"/>
      <c r="F86" s="1313"/>
      <c r="G86" s="478"/>
      <c r="H86" s="415"/>
      <c r="I86" s="413" t="b">
        <f t="shared" si="1"/>
        <v>1</v>
      </c>
    </row>
    <row r="87" spans="1:9" ht="18" customHeight="1">
      <c r="B87" s="224" t="s">
        <v>122</v>
      </c>
      <c r="C87" s="235" t="s">
        <v>123</v>
      </c>
      <c r="D87" s="235">
        <v>180</v>
      </c>
      <c r="E87" s="469">
        <v>62.87</v>
      </c>
      <c r="F87" s="279"/>
      <c r="G87" s="478"/>
      <c r="H87" s="397">
        <v>62.87</v>
      </c>
      <c r="I87" s="413" t="b">
        <f t="shared" si="1"/>
        <v>1</v>
      </c>
    </row>
    <row r="88" spans="1:9" ht="18" customHeight="1">
      <c r="B88" s="225" t="s">
        <v>124</v>
      </c>
      <c r="C88" s="236" t="s">
        <v>123</v>
      </c>
      <c r="D88" s="236">
        <v>150</v>
      </c>
      <c r="E88" s="237">
        <v>74.569999999999993</v>
      </c>
      <c r="F88" s="280"/>
      <c r="G88" s="478"/>
      <c r="H88" s="397">
        <v>74.569999999999993</v>
      </c>
      <c r="I88" s="413" t="b">
        <f t="shared" si="1"/>
        <v>1</v>
      </c>
    </row>
    <row r="89" spans="1:9" ht="18" customHeight="1">
      <c r="A89" s="586">
        <v>217472</v>
      </c>
      <c r="B89" s="591" t="s">
        <v>361</v>
      </c>
      <c r="C89" s="236" t="s">
        <v>123</v>
      </c>
      <c r="D89" s="592">
        <v>72</v>
      </c>
      <c r="E89" s="593">
        <v>83.460000000000008</v>
      </c>
      <c r="F89" s="594"/>
      <c r="G89" s="478"/>
      <c r="H89" s="480">
        <v>83.460000000000008</v>
      </c>
      <c r="I89" s="413" t="b">
        <f t="shared" si="1"/>
        <v>1</v>
      </c>
    </row>
    <row r="90" spans="1:9" ht="18" customHeight="1">
      <c r="A90" s="587">
        <v>217473</v>
      </c>
      <c r="B90" s="591" t="s">
        <v>362</v>
      </c>
      <c r="C90" s="236" t="s">
        <v>123</v>
      </c>
      <c r="D90" s="592">
        <v>72</v>
      </c>
      <c r="E90" s="593">
        <v>99.51</v>
      </c>
      <c r="F90" s="594"/>
      <c r="G90" s="478"/>
      <c r="H90" s="397">
        <v>99.51</v>
      </c>
      <c r="I90" s="413" t="b">
        <f t="shared" si="1"/>
        <v>1</v>
      </c>
    </row>
    <row r="91" spans="1:9" ht="18" customHeight="1">
      <c r="A91" s="586">
        <v>40413</v>
      </c>
      <c r="B91" s="281" t="s">
        <v>125</v>
      </c>
      <c r="C91" s="277" t="s">
        <v>123</v>
      </c>
      <c r="D91" s="277">
        <v>300</v>
      </c>
      <c r="E91" s="467">
        <v>33.53</v>
      </c>
      <c r="F91" s="278"/>
      <c r="G91" s="478"/>
      <c r="H91" s="397">
        <v>33.53</v>
      </c>
      <c r="I91" s="413" t="b">
        <f t="shared" si="1"/>
        <v>1</v>
      </c>
    </row>
    <row r="92" spans="1:9" ht="18" customHeight="1">
      <c r="B92" s="1317" t="s">
        <v>126</v>
      </c>
      <c r="C92" s="1318"/>
      <c r="D92" s="1318"/>
      <c r="E92" s="1318"/>
      <c r="F92" s="1319"/>
      <c r="G92" s="478"/>
      <c r="H92" s="415"/>
      <c r="I92" s="413" t="b">
        <f t="shared" si="1"/>
        <v>1</v>
      </c>
    </row>
    <row r="93" spans="1:9" ht="18" customHeight="1">
      <c r="A93" s="578" t="s">
        <v>369</v>
      </c>
      <c r="B93" s="225" t="s">
        <v>299</v>
      </c>
      <c r="C93" s="236" t="s">
        <v>87</v>
      </c>
      <c r="D93" s="236" t="s">
        <v>368</v>
      </c>
      <c r="E93" s="237">
        <v>4.99</v>
      </c>
      <c r="F93" s="280">
        <v>6</v>
      </c>
      <c r="G93" s="478"/>
      <c r="H93" s="588">
        <v>4.99</v>
      </c>
      <c r="I93" s="413" t="b">
        <f t="shared" si="1"/>
        <v>1</v>
      </c>
    </row>
    <row r="94" spans="1:9" ht="18" customHeight="1">
      <c r="B94" s="281" t="s">
        <v>300</v>
      </c>
      <c r="C94" s="277" t="s">
        <v>87</v>
      </c>
      <c r="D94" s="277" t="s">
        <v>115</v>
      </c>
      <c r="E94" s="467">
        <v>5.75</v>
      </c>
      <c r="F94" s="278">
        <v>6</v>
      </c>
      <c r="G94" s="478"/>
      <c r="H94" s="588">
        <v>5.75</v>
      </c>
      <c r="I94" s="413" t="b">
        <f t="shared" si="1"/>
        <v>1</v>
      </c>
    </row>
    <row r="95" spans="1:9" ht="18" customHeight="1">
      <c r="B95" s="1311" t="s">
        <v>219</v>
      </c>
      <c r="C95" s="1312"/>
      <c r="D95" s="1312"/>
      <c r="E95" s="1312"/>
      <c r="F95" s="1313"/>
      <c r="G95" s="478"/>
      <c r="H95" s="415"/>
      <c r="I95" s="413" t="b">
        <f t="shared" si="1"/>
        <v>1</v>
      </c>
    </row>
    <row r="96" spans="1:9" ht="18" customHeight="1">
      <c r="A96" s="586">
        <v>165736</v>
      </c>
      <c r="B96" s="595" t="s">
        <v>301</v>
      </c>
      <c r="C96" s="596" t="s">
        <v>87</v>
      </c>
      <c r="D96" s="597">
        <v>800</v>
      </c>
      <c r="E96" s="598">
        <v>3.01</v>
      </c>
      <c r="F96" s="599"/>
      <c r="G96" s="478"/>
      <c r="H96" s="397">
        <v>3.01</v>
      </c>
      <c r="I96" s="413" t="b">
        <f t="shared" si="1"/>
        <v>1</v>
      </c>
    </row>
    <row r="97" spans="1:9" ht="18" customHeight="1">
      <c r="A97" s="586">
        <v>40438</v>
      </c>
      <c r="B97" s="595" t="s">
        <v>302</v>
      </c>
      <c r="C97" s="596" t="s">
        <v>87</v>
      </c>
      <c r="D97" s="597">
        <v>400</v>
      </c>
      <c r="E97" s="598">
        <v>4.53</v>
      </c>
      <c r="F97" s="600"/>
      <c r="G97" s="478"/>
      <c r="H97" s="397">
        <v>4.53</v>
      </c>
      <c r="I97" s="413" t="b">
        <f t="shared" si="1"/>
        <v>1</v>
      </c>
    </row>
    <row r="98" spans="1:9" ht="18" customHeight="1">
      <c r="B98" s="1317" t="s">
        <v>127</v>
      </c>
      <c r="C98" s="1318"/>
      <c r="D98" s="1318"/>
      <c r="E98" s="1318"/>
      <c r="F98" s="1319"/>
      <c r="G98" s="478"/>
      <c r="H98" s="415"/>
      <c r="I98" s="413" t="b">
        <f t="shared" si="1"/>
        <v>1</v>
      </c>
    </row>
    <row r="99" spans="1:9" ht="18" customHeight="1">
      <c r="B99" s="818" t="s">
        <v>128</v>
      </c>
      <c r="C99" s="819" t="s">
        <v>87</v>
      </c>
      <c r="D99" s="819">
        <v>1</v>
      </c>
      <c r="E99" s="820">
        <v>3155.8</v>
      </c>
      <c r="F99" s="821"/>
      <c r="G99" s="815"/>
      <c r="H99" s="815">
        <v>3376.7060000000006</v>
      </c>
      <c r="I99" s="816" t="b">
        <f t="shared" si="1"/>
        <v>0</v>
      </c>
    </row>
    <row r="100" spans="1:9" ht="18" customHeight="1">
      <c r="B100" s="811" t="s">
        <v>129</v>
      </c>
      <c r="C100" s="812" t="s">
        <v>87</v>
      </c>
      <c r="D100" s="822">
        <v>1</v>
      </c>
      <c r="E100" s="813">
        <v>2799.5</v>
      </c>
      <c r="F100" s="814"/>
      <c r="G100" s="815"/>
      <c r="H100" s="815">
        <v>2995.4650000000001</v>
      </c>
      <c r="I100" s="816" t="b">
        <f t="shared" si="1"/>
        <v>0</v>
      </c>
    </row>
    <row r="101" spans="1:9" ht="18" customHeight="1">
      <c r="B101" s="811" t="s">
        <v>130</v>
      </c>
      <c r="C101" s="812" t="s">
        <v>87</v>
      </c>
      <c r="D101" s="822">
        <v>1</v>
      </c>
      <c r="E101" s="813">
        <v>3155.8</v>
      </c>
      <c r="F101" s="814"/>
      <c r="G101" s="815"/>
      <c r="H101" s="815">
        <v>3376.7060000000006</v>
      </c>
      <c r="I101" s="816" t="b">
        <f t="shared" si="1"/>
        <v>0</v>
      </c>
    </row>
    <row r="102" spans="1:9" ht="18" customHeight="1">
      <c r="B102" s="811" t="s">
        <v>131</v>
      </c>
      <c r="C102" s="812" t="s">
        <v>87</v>
      </c>
      <c r="D102" s="822">
        <v>1</v>
      </c>
      <c r="E102" s="813">
        <v>4122.8999999999996</v>
      </c>
      <c r="F102" s="814"/>
      <c r="G102" s="815"/>
      <c r="H102" s="815">
        <v>4411.5029999999997</v>
      </c>
      <c r="I102" s="816" t="b">
        <f t="shared" si="1"/>
        <v>0</v>
      </c>
    </row>
    <row r="103" spans="1:9" ht="18" customHeight="1">
      <c r="B103" s="811" t="s">
        <v>132</v>
      </c>
      <c r="C103" s="812" t="s">
        <v>87</v>
      </c>
      <c r="D103" s="822">
        <v>1</v>
      </c>
      <c r="E103" s="813">
        <v>3715.7</v>
      </c>
      <c r="F103" s="814"/>
      <c r="G103" s="815"/>
      <c r="H103" s="815">
        <v>3975.799</v>
      </c>
      <c r="I103" s="816" t="b">
        <f t="shared" si="1"/>
        <v>0</v>
      </c>
    </row>
    <row r="104" spans="1:9" ht="18" customHeight="1">
      <c r="B104" s="823" t="s">
        <v>133</v>
      </c>
      <c r="C104" s="824" t="s">
        <v>87</v>
      </c>
      <c r="D104" s="825">
        <v>1</v>
      </c>
      <c r="E104" s="826">
        <v>4122.8999999999996</v>
      </c>
      <c r="F104" s="827"/>
      <c r="G104" s="815"/>
      <c r="H104" s="815">
        <v>4411.5029999999997</v>
      </c>
      <c r="I104" s="816" t="b">
        <f t="shared" si="1"/>
        <v>0</v>
      </c>
    </row>
    <row r="105" spans="1:9" ht="18" customHeight="1">
      <c r="B105" s="1302" t="s">
        <v>220</v>
      </c>
      <c r="C105" s="1303"/>
      <c r="D105" s="1303"/>
      <c r="E105" s="1303"/>
      <c r="F105" s="1304"/>
      <c r="G105" s="478"/>
      <c r="H105" s="415"/>
      <c r="I105" s="413" t="b">
        <f t="shared" si="1"/>
        <v>1</v>
      </c>
    </row>
    <row r="106" spans="1:9" ht="18" customHeight="1">
      <c r="B106" s="286" t="s">
        <v>221</v>
      </c>
      <c r="C106" s="275" t="s">
        <v>107</v>
      </c>
      <c r="D106" s="275">
        <v>26</v>
      </c>
      <c r="E106" s="469">
        <v>979.83</v>
      </c>
      <c r="F106" s="287"/>
      <c r="G106" s="478"/>
      <c r="H106" s="397">
        <v>979.83</v>
      </c>
      <c r="I106" s="413" t="b">
        <f t="shared" si="1"/>
        <v>1</v>
      </c>
    </row>
    <row r="107" spans="1:9" ht="18" customHeight="1">
      <c r="B107" s="288" t="s">
        <v>134</v>
      </c>
      <c r="C107" s="289" t="s">
        <v>108</v>
      </c>
      <c r="D107" s="289">
        <v>18</v>
      </c>
      <c r="E107" s="237">
        <v>1150.3399999999999</v>
      </c>
      <c r="F107" s="290"/>
      <c r="G107" s="478"/>
      <c r="H107" s="397">
        <v>1150.3399999999999</v>
      </c>
      <c r="I107" s="413" t="b">
        <f t="shared" si="1"/>
        <v>1</v>
      </c>
    </row>
    <row r="108" spans="1:9" ht="18" customHeight="1">
      <c r="B108" s="225" t="s">
        <v>135</v>
      </c>
      <c r="C108" s="236" t="s">
        <v>108</v>
      </c>
      <c r="D108" s="284">
        <v>13</v>
      </c>
      <c r="E108" s="237">
        <v>1200</v>
      </c>
      <c r="F108" s="290"/>
      <c r="G108" s="478"/>
      <c r="H108" s="397">
        <v>1200</v>
      </c>
      <c r="I108" s="413" t="b">
        <f t="shared" si="1"/>
        <v>1</v>
      </c>
    </row>
    <row r="109" spans="1:9" ht="18" customHeight="1">
      <c r="B109" s="339" t="s">
        <v>136</v>
      </c>
      <c r="C109" s="336" t="s">
        <v>108</v>
      </c>
      <c r="D109" s="336">
        <v>2</v>
      </c>
      <c r="E109" s="467">
        <v>1934.2</v>
      </c>
      <c r="F109" s="340"/>
      <c r="G109" s="478"/>
      <c r="H109" s="397">
        <v>1934.2</v>
      </c>
      <c r="I109" s="413" t="b">
        <f t="shared" si="1"/>
        <v>1</v>
      </c>
    </row>
    <row r="110" spans="1:9" ht="18" customHeight="1">
      <c r="B110" s="1305" t="s">
        <v>222</v>
      </c>
      <c r="C110" s="1306"/>
      <c r="D110" s="1306"/>
      <c r="E110" s="1306"/>
      <c r="F110" s="1307"/>
      <c r="G110" s="478"/>
      <c r="H110" s="415"/>
      <c r="I110" s="413" t="b">
        <f t="shared" si="1"/>
        <v>1</v>
      </c>
    </row>
    <row r="111" spans="1:9" ht="18" customHeight="1">
      <c r="B111" s="224" t="s">
        <v>137</v>
      </c>
      <c r="C111" s="235" t="s">
        <v>138</v>
      </c>
      <c r="D111" s="235">
        <v>21</v>
      </c>
      <c r="E111" s="469">
        <v>1119.8</v>
      </c>
      <c r="F111" s="282"/>
      <c r="G111" s="478"/>
      <c r="H111" s="397">
        <v>1119.8</v>
      </c>
      <c r="I111" s="413" t="b">
        <f t="shared" si="1"/>
        <v>1</v>
      </c>
    </row>
    <row r="112" spans="1:9" ht="18" customHeight="1">
      <c r="B112" s="341" t="s">
        <v>142</v>
      </c>
      <c r="C112" s="236" t="s">
        <v>138</v>
      </c>
      <c r="D112" s="283">
        <v>26.25</v>
      </c>
      <c r="E112" s="237">
        <v>1048.54</v>
      </c>
      <c r="F112" s="283"/>
      <c r="G112" s="478"/>
      <c r="H112" s="397">
        <v>1048.54</v>
      </c>
      <c r="I112" s="413" t="b">
        <f t="shared" si="1"/>
        <v>1</v>
      </c>
    </row>
    <row r="113" spans="1:10" ht="18" customHeight="1">
      <c r="B113" s="1308" t="s">
        <v>223</v>
      </c>
      <c r="C113" s="1309"/>
      <c r="D113" s="1309"/>
      <c r="E113" s="1309"/>
      <c r="F113" s="1310"/>
      <c r="G113" s="478"/>
      <c r="H113" s="415"/>
      <c r="I113" s="413" t="b">
        <f t="shared" si="1"/>
        <v>1</v>
      </c>
    </row>
    <row r="114" spans="1:10" ht="18" customHeight="1">
      <c r="B114" s="828" t="s">
        <v>140</v>
      </c>
      <c r="C114" s="829" t="s">
        <v>87</v>
      </c>
      <c r="D114" s="812">
        <v>1</v>
      </c>
      <c r="E114" s="830">
        <v>488.64</v>
      </c>
      <c r="F114" s="831"/>
      <c r="G114" s="815"/>
      <c r="H114" s="815">
        <v>550</v>
      </c>
      <c r="I114" s="816" t="b">
        <f t="shared" si="1"/>
        <v>0</v>
      </c>
    </row>
    <row r="115" spans="1:10" s="396" customFormat="1" ht="18" customHeight="1">
      <c r="A115" s="351"/>
      <c r="B115" s="828" t="s">
        <v>359</v>
      </c>
      <c r="C115" s="829" t="s">
        <v>87</v>
      </c>
      <c r="D115" s="812">
        <v>50</v>
      </c>
      <c r="E115" s="830">
        <v>800</v>
      </c>
      <c r="F115" s="831"/>
      <c r="G115" s="815"/>
      <c r="H115" s="815"/>
      <c r="I115" s="816" t="b">
        <f t="shared" si="1"/>
        <v>0</v>
      </c>
      <c r="J115" s="351"/>
    </row>
    <row r="116" spans="1:10" s="396" customFormat="1" ht="18" customHeight="1">
      <c r="A116" s="351"/>
      <c r="B116" s="828" t="s">
        <v>355</v>
      </c>
      <c r="C116" s="829" t="s">
        <v>87</v>
      </c>
      <c r="D116" s="812">
        <v>1</v>
      </c>
      <c r="E116" s="830">
        <v>312.55840000000001</v>
      </c>
      <c r="F116" s="831"/>
      <c r="G116" s="815"/>
      <c r="H116" s="815">
        <v>488.64</v>
      </c>
      <c r="I116" s="816" t="b">
        <f t="shared" si="1"/>
        <v>0</v>
      </c>
      <c r="J116" s="351"/>
    </row>
    <row r="117" spans="1:10" s="396" customFormat="1" ht="18" customHeight="1">
      <c r="A117" s="351"/>
      <c r="B117" s="828" t="s">
        <v>356</v>
      </c>
      <c r="C117" s="829" t="s">
        <v>87</v>
      </c>
      <c r="D117" s="812">
        <v>1</v>
      </c>
      <c r="E117" s="830">
        <v>633.19979999999998</v>
      </c>
      <c r="F117" s="831"/>
      <c r="G117" s="815"/>
      <c r="H117" s="815">
        <v>800</v>
      </c>
      <c r="I117" s="816" t="b">
        <f t="shared" si="1"/>
        <v>0</v>
      </c>
      <c r="J117" s="351"/>
    </row>
    <row r="118" spans="1:10" s="396" customFormat="1" ht="18" customHeight="1">
      <c r="A118" s="351"/>
      <c r="B118" s="828" t="s">
        <v>141</v>
      </c>
      <c r="C118" s="829" t="s">
        <v>139</v>
      </c>
      <c r="D118" s="812">
        <v>1</v>
      </c>
      <c r="E118" s="830">
        <v>11000</v>
      </c>
      <c r="F118" s="831"/>
      <c r="G118" s="815"/>
      <c r="H118" s="815">
        <v>334.43748800000003</v>
      </c>
      <c r="I118" s="816" t="b">
        <f t="shared" si="1"/>
        <v>0</v>
      </c>
      <c r="J118" s="351"/>
    </row>
    <row r="119" spans="1:10" s="396" customFormat="1" ht="18" customHeight="1">
      <c r="A119" s="351"/>
      <c r="B119" s="823" t="s">
        <v>143</v>
      </c>
      <c r="C119" s="824" t="s">
        <v>87</v>
      </c>
      <c r="D119" s="825">
        <v>1</v>
      </c>
      <c r="E119" s="826">
        <v>404283.43</v>
      </c>
      <c r="F119" s="827"/>
      <c r="G119" s="815"/>
      <c r="H119" s="815">
        <v>677.52378599999997</v>
      </c>
      <c r="I119" s="816" t="b">
        <f t="shared" si="1"/>
        <v>0</v>
      </c>
      <c r="J119" s="351"/>
    </row>
    <row r="120" spans="1:10" s="396" customFormat="1" ht="12.75" customHeight="1">
      <c r="A120" s="351"/>
      <c r="B120" s="342"/>
      <c r="C120" s="343"/>
      <c r="D120" s="344"/>
      <c r="E120" s="345"/>
      <c r="F120" s="346"/>
      <c r="H120" s="396">
        <v>11000</v>
      </c>
      <c r="J120" s="351"/>
    </row>
    <row r="121" spans="1:10" s="396" customFormat="1" ht="12.75" customHeight="1">
      <c r="A121" s="351"/>
      <c r="B121" s="347" t="s">
        <v>16</v>
      </c>
      <c r="C121" s="348"/>
      <c r="D121" s="349"/>
      <c r="E121" s="577" t="s">
        <v>17</v>
      </c>
      <c r="F121" s="577"/>
      <c r="H121" s="396">
        <v>404283.43</v>
      </c>
      <c r="J121" s="351"/>
    </row>
    <row r="122" spans="1:10" s="396" customFormat="1" ht="12.75" customHeight="1">
      <c r="A122" s="351"/>
      <c r="B122" s="350" t="s">
        <v>88</v>
      </c>
      <c r="C122" s="351"/>
      <c r="D122" s="349"/>
      <c r="E122" s="472" t="s">
        <v>37</v>
      </c>
      <c r="F122" s="472"/>
      <c r="J122" s="351"/>
    </row>
    <row r="123" spans="1:10" s="396" customFormat="1" ht="12.75" customHeight="1">
      <c r="A123" s="351"/>
      <c r="B123" s="352" t="s">
        <v>22</v>
      </c>
      <c r="C123" s="353"/>
      <c r="D123" s="354"/>
      <c r="E123" s="579" t="s">
        <v>315</v>
      </c>
      <c r="F123" s="579"/>
      <c r="H123" s="396" t="s">
        <v>17</v>
      </c>
      <c r="J123" s="351"/>
    </row>
    <row r="124" spans="1:10" s="396" customFormat="1" ht="12.75" customHeight="1">
      <c r="A124" s="351"/>
      <c r="B124" s="355" t="s">
        <v>204</v>
      </c>
      <c r="C124" s="352"/>
      <c r="D124" s="352"/>
      <c r="E124" s="218" t="s">
        <v>365</v>
      </c>
      <c r="F124" s="475"/>
      <c r="H124" s="396" t="s">
        <v>37</v>
      </c>
      <c r="J124" s="351"/>
    </row>
    <row r="125" spans="1:10" s="396" customFormat="1" ht="12.75" customHeight="1">
      <c r="A125" s="351"/>
      <c r="B125" s="355" t="s">
        <v>467</v>
      </c>
      <c r="C125" s="352"/>
      <c r="D125" s="352"/>
      <c r="E125" s="218"/>
      <c r="F125" s="475"/>
      <c r="J125" s="351"/>
    </row>
    <row r="126" spans="1:10" s="396" customFormat="1" ht="12.75" customHeight="1">
      <c r="A126" s="351"/>
      <c r="B126" s="356" t="s">
        <v>224</v>
      </c>
      <c r="C126" s="357"/>
      <c r="D126" s="358"/>
      <c r="E126" s="218" t="s">
        <v>366</v>
      </c>
      <c r="F126" s="359"/>
      <c r="H126" s="396" t="s">
        <v>315</v>
      </c>
      <c r="J126" s="351"/>
    </row>
    <row r="127" spans="1:10" s="396" customFormat="1" ht="12.75" customHeight="1">
      <c r="A127" s="351"/>
      <c r="B127" s="356" t="s">
        <v>360</v>
      </c>
      <c r="C127" s="351"/>
      <c r="D127" s="349"/>
      <c r="H127" s="396" t="s">
        <v>365</v>
      </c>
      <c r="J127" s="351"/>
    </row>
    <row r="128" spans="1:10" ht="12.75" customHeight="1">
      <c r="B128" s="360"/>
      <c r="C128" s="360"/>
      <c r="D128" s="360"/>
      <c r="E128" s="360"/>
      <c r="F128" s="349"/>
      <c r="H128" s="396" t="s">
        <v>366</v>
      </c>
    </row>
    <row r="129" spans="5:6">
      <c r="E129" s="506"/>
      <c r="F129" s="195"/>
    </row>
    <row r="130" spans="5:6">
      <c r="E130" s="506"/>
      <c r="F130" s="195"/>
    </row>
    <row r="131" spans="5:6">
      <c r="E131" s="506"/>
      <c r="F131" s="195"/>
    </row>
    <row r="132" spans="5:6">
      <c r="E132" s="506"/>
      <c r="F132" s="195"/>
    </row>
    <row r="133" spans="5:6">
      <c r="E133" s="506"/>
      <c r="F133" s="195"/>
    </row>
    <row r="134" spans="5:6">
      <c r="E134" s="506"/>
      <c r="F134" s="195"/>
    </row>
    <row r="135" spans="5:6">
      <c r="E135" s="506"/>
      <c r="F135" s="195"/>
    </row>
    <row r="136" spans="5:6">
      <c r="E136" s="506"/>
      <c r="F136" s="195"/>
    </row>
    <row r="137" spans="5:6">
      <c r="E137" s="506"/>
      <c r="F137" s="195"/>
    </row>
    <row r="138" spans="5:6">
      <c r="E138" s="506"/>
      <c r="F138" s="195"/>
    </row>
    <row r="139" spans="5:6">
      <c r="E139" s="506"/>
      <c r="F139" s="195"/>
    </row>
    <row r="140" spans="5:6">
      <c r="E140" s="506"/>
      <c r="F140" s="195"/>
    </row>
    <row r="141" spans="5:6">
      <c r="E141" s="506"/>
      <c r="F141" s="195"/>
    </row>
    <row r="142" spans="5:6">
      <c r="E142" s="506"/>
      <c r="F142" s="195"/>
    </row>
    <row r="143" spans="5:6">
      <c r="E143" s="506"/>
      <c r="F143" s="195"/>
    </row>
    <row r="144" spans="5:6">
      <c r="E144" s="506"/>
      <c r="F144" s="195"/>
    </row>
    <row r="145" spans="5:6">
      <c r="E145" s="506"/>
      <c r="F145" s="195"/>
    </row>
    <row r="146" spans="5:6">
      <c r="E146" s="506"/>
      <c r="F146" s="195"/>
    </row>
    <row r="147" spans="5:6">
      <c r="E147" s="506"/>
      <c r="F147" s="195"/>
    </row>
    <row r="148" spans="5:6">
      <c r="E148" s="506"/>
      <c r="F148" s="195"/>
    </row>
    <row r="149" spans="5:6">
      <c r="E149" s="506"/>
      <c r="F149" s="195"/>
    </row>
    <row r="150" spans="5:6">
      <c r="E150" s="506"/>
      <c r="F150" s="195"/>
    </row>
    <row r="151" spans="5:6">
      <c r="E151" s="506"/>
      <c r="F151" s="195"/>
    </row>
    <row r="152" spans="5:6">
      <c r="E152" s="506"/>
      <c r="F152" s="195"/>
    </row>
    <row r="153" spans="5:6">
      <c r="E153" s="506"/>
      <c r="F153" s="195"/>
    </row>
    <row r="154" spans="5:6">
      <c r="E154" s="506"/>
      <c r="F154" s="195"/>
    </row>
    <row r="155" spans="5:6">
      <c r="E155" s="506"/>
      <c r="F155" s="195"/>
    </row>
    <row r="156" spans="5:6">
      <c r="E156" s="506"/>
      <c r="F156" s="195"/>
    </row>
    <row r="157" spans="5:6">
      <c r="E157" s="506"/>
      <c r="F157" s="195"/>
    </row>
    <row r="158" spans="5:6">
      <c r="E158" s="506"/>
      <c r="F158" s="195"/>
    </row>
    <row r="159" spans="5:6">
      <c r="E159" s="506"/>
      <c r="F159" s="195"/>
    </row>
    <row r="160" spans="5:6">
      <c r="E160" s="506"/>
      <c r="F160" s="195"/>
    </row>
    <row r="161" spans="5:6">
      <c r="E161" s="506"/>
      <c r="F161" s="195"/>
    </row>
    <row r="162" spans="5:6">
      <c r="E162" s="506"/>
      <c r="F162" s="195"/>
    </row>
    <row r="163" spans="5:6">
      <c r="E163" s="506"/>
      <c r="F163" s="195"/>
    </row>
    <row r="164" spans="5:6">
      <c r="E164" s="506"/>
      <c r="F164" s="195"/>
    </row>
    <row r="165" spans="5:6">
      <c r="E165" s="506"/>
      <c r="F165" s="195"/>
    </row>
    <row r="166" spans="5:6">
      <c r="E166" s="506"/>
      <c r="F166" s="195"/>
    </row>
    <row r="167" spans="5:6">
      <c r="E167" s="506"/>
      <c r="F167" s="195"/>
    </row>
    <row r="168" spans="5:6">
      <c r="E168" s="506"/>
      <c r="F168" s="195"/>
    </row>
    <row r="169" spans="5:6">
      <c r="E169" s="506"/>
      <c r="F169" s="195"/>
    </row>
    <row r="170" spans="5:6">
      <c r="E170" s="506"/>
      <c r="F170" s="195"/>
    </row>
    <row r="171" spans="5:6">
      <c r="E171" s="506"/>
      <c r="F171" s="195"/>
    </row>
    <row r="172" spans="5:6">
      <c r="E172" s="506"/>
      <c r="F172" s="195"/>
    </row>
    <row r="173" spans="5:6">
      <c r="E173" s="506"/>
      <c r="F173" s="195"/>
    </row>
    <row r="174" spans="5:6">
      <c r="E174" s="506"/>
      <c r="F174" s="195"/>
    </row>
    <row r="175" spans="5:6">
      <c r="E175" s="506"/>
      <c r="F175" s="195"/>
    </row>
    <row r="176" spans="5:6">
      <c r="E176" s="506"/>
      <c r="F176" s="195"/>
    </row>
    <row r="177" spans="5:6">
      <c r="E177" s="506"/>
      <c r="F177" s="195"/>
    </row>
    <row r="178" spans="5:6">
      <c r="E178" s="506"/>
      <c r="F178" s="195"/>
    </row>
    <row r="179" spans="5:6">
      <c r="E179" s="506"/>
      <c r="F179" s="195"/>
    </row>
    <row r="180" spans="5:6">
      <c r="E180" s="506"/>
      <c r="F180" s="195"/>
    </row>
    <row r="181" spans="5:6">
      <c r="E181" s="506"/>
      <c r="F181" s="195"/>
    </row>
    <row r="182" spans="5:6">
      <c r="E182" s="506"/>
      <c r="F182" s="195"/>
    </row>
    <row r="183" spans="5:6">
      <c r="E183" s="506"/>
      <c r="F183" s="195"/>
    </row>
    <row r="184" spans="5:6">
      <c r="E184" s="506"/>
      <c r="F184" s="195"/>
    </row>
    <row r="185" spans="5:6">
      <c r="E185" s="506"/>
      <c r="F185" s="195"/>
    </row>
    <row r="186" spans="5:6">
      <c r="E186" s="506"/>
      <c r="F186" s="195"/>
    </row>
    <row r="187" spans="5:6">
      <c r="E187" s="506"/>
      <c r="F187" s="195"/>
    </row>
    <row r="188" spans="5:6">
      <c r="E188" s="506"/>
      <c r="F188" s="195"/>
    </row>
    <row r="189" spans="5:6">
      <c r="E189" s="506"/>
      <c r="F189" s="195"/>
    </row>
    <row r="190" spans="5:6">
      <c r="E190" s="506"/>
      <c r="F190" s="195"/>
    </row>
    <row r="191" spans="5:6">
      <c r="E191" s="506"/>
      <c r="F191" s="195"/>
    </row>
    <row r="192" spans="5:6">
      <c r="E192" s="506"/>
      <c r="F192" s="195"/>
    </row>
    <row r="193" spans="5:6">
      <c r="E193" s="506"/>
      <c r="F193" s="195"/>
    </row>
    <row r="194" spans="5:6">
      <c r="E194" s="506"/>
      <c r="F194" s="195"/>
    </row>
    <row r="195" spans="5:6">
      <c r="E195" s="506"/>
      <c r="F195" s="195"/>
    </row>
    <row r="196" spans="5:6">
      <c r="E196" s="506"/>
      <c r="F196" s="195"/>
    </row>
    <row r="197" spans="5:6">
      <c r="E197" s="506"/>
      <c r="F197" s="195"/>
    </row>
    <row r="198" spans="5:6">
      <c r="E198" s="506"/>
      <c r="F198" s="195"/>
    </row>
    <row r="199" spans="5:6">
      <c r="E199" s="506"/>
      <c r="F199" s="195"/>
    </row>
    <row r="200" spans="5:6">
      <c r="E200" s="506"/>
      <c r="F200" s="195"/>
    </row>
    <row r="201" spans="5:6">
      <c r="E201" s="506"/>
      <c r="F201" s="195"/>
    </row>
    <row r="202" spans="5:6">
      <c r="E202" s="506"/>
      <c r="F202" s="195"/>
    </row>
    <row r="203" spans="5:6">
      <c r="E203" s="506"/>
      <c r="F203" s="195"/>
    </row>
    <row r="204" spans="5:6">
      <c r="E204" s="506"/>
      <c r="F204" s="195"/>
    </row>
    <row r="205" spans="5:6">
      <c r="E205" s="506"/>
      <c r="F205" s="195"/>
    </row>
    <row r="206" spans="5:6">
      <c r="E206" s="506"/>
      <c r="F206" s="195"/>
    </row>
    <row r="207" spans="5:6">
      <c r="E207" s="506"/>
      <c r="F207" s="195"/>
    </row>
    <row r="208" spans="5:6">
      <c r="E208" s="506"/>
      <c r="F208" s="195"/>
    </row>
    <row r="209" spans="5:6">
      <c r="E209" s="506"/>
      <c r="F209" s="195"/>
    </row>
    <row r="210" spans="5:6">
      <c r="E210" s="506"/>
      <c r="F210" s="195"/>
    </row>
    <row r="211" spans="5:6">
      <c r="E211" s="506"/>
      <c r="F211" s="195"/>
    </row>
    <row r="212" spans="5:6">
      <c r="E212" s="506"/>
      <c r="F212" s="195"/>
    </row>
    <row r="213" spans="5:6">
      <c r="E213" s="506"/>
      <c r="F213" s="195"/>
    </row>
    <row r="214" spans="5:6">
      <c r="E214" s="506"/>
      <c r="F214" s="195"/>
    </row>
    <row r="215" spans="5:6">
      <c r="E215" s="506"/>
      <c r="F215" s="195"/>
    </row>
    <row r="216" spans="5:6">
      <c r="E216" s="506"/>
      <c r="F216" s="195"/>
    </row>
    <row r="217" spans="5:6">
      <c r="E217" s="506"/>
      <c r="F217" s="195"/>
    </row>
    <row r="218" spans="5:6">
      <c r="E218" s="506"/>
      <c r="F218" s="195"/>
    </row>
    <row r="219" spans="5:6">
      <c r="E219" s="506"/>
      <c r="F219" s="195"/>
    </row>
    <row r="220" spans="5:6">
      <c r="E220" s="506"/>
      <c r="F220" s="195"/>
    </row>
    <row r="221" spans="5:6">
      <c r="E221" s="506"/>
      <c r="F221" s="195"/>
    </row>
    <row r="222" spans="5:6">
      <c r="E222" s="506"/>
      <c r="F222" s="195"/>
    </row>
    <row r="223" spans="5:6">
      <c r="E223" s="506"/>
      <c r="F223" s="195"/>
    </row>
    <row r="224" spans="5:6">
      <c r="E224" s="506"/>
      <c r="F224" s="195"/>
    </row>
    <row r="225" spans="5:6">
      <c r="E225" s="506"/>
      <c r="F225" s="195"/>
    </row>
    <row r="226" spans="5:6">
      <c r="E226" s="506"/>
      <c r="F226" s="195"/>
    </row>
    <row r="227" spans="5:6">
      <c r="E227" s="506"/>
      <c r="F227" s="195"/>
    </row>
    <row r="228" spans="5:6">
      <c r="E228" s="506"/>
      <c r="F228" s="195"/>
    </row>
    <row r="229" spans="5:6">
      <c r="E229" s="506"/>
      <c r="F229" s="195"/>
    </row>
    <row r="230" spans="5:6">
      <c r="E230" s="506"/>
      <c r="F230" s="195"/>
    </row>
    <row r="231" spans="5:6">
      <c r="E231" s="506"/>
      <c r="F231" s="195"/>
    </row>
    <row r="232" spans="5:6">
      <c r="E232" s="506"/>
      <c r="F232" s="195"/>
    </row>
    <row r="233" spans="5:6">
      <c r="E233" s="506"/>
      <c r="F233" s="195"/>
    </row>
    <row r="234" spans="5:6">
      <c r="E234" s="506"/>
      <c r="F234" s="195"/>
    </row>
    <row r="235" spans="5:6">
      <c r="E235" s="506"/>
      <c r="F235" s="195"/>
    </row>
    <row r="236" spans="5:6">
      <c r="E236" s="506"/>
      <c r="F236" s="195"/>
    </row>
    <row r="237" spans="5:6">
      <c r="E237" s="506"/>
      <c r="F237" s="195"/>
    </row>
    <row r="238" spans="5:6">
      <c r="E238" s="506"/>
      <c r="F238" s="195"/>
    </row>
    <row r="239" spans="5:6">
      <c r="E239" s="506"/>
      <c r="F239" s="195"/>
    </row>
    <row r="240" spans="5:6">
      <c r="E240" s="506"/>
      <c r="F240" s="195"/>
    </row>
    <row r="241" spans="5:6">
      <c r="E241" s="506"/>
      <c r="F241" s="195"/>
    </row>
    <row r="242" spans="5:6">
      <c r="E242" s="506"/>
      <c r="F242" s="195"/>
    </row>
    <row r="243" spans="5:6">
      <c r="E243" s="506"/>
      <c r="F243" s="195"/>
    </row>
    <row r="244" spans="5:6">
      <c r="E244" s="506"/>
      <c r="F244" s="195"/>
    </row>
    <row r="245" spans="5:6">
      <c r="E245" s="506"/>
      <c r="F245" s="195"/>
    </row>
    <row r="246" spans="5:6">
      <c r="E246" s="506"/>
      <c r="F246" s="195"/>
    </row>
    <row r="247" spans="5:6">
      <c r="E247" s="506"/>
      <c r="F247" s="195"/>
    </row>
    <row r="248" spans="5:6">
      <c r="E248" s="506"/>
      <c r="F248" s="195"/>
    </row>
    <row r="249" spans="5:6">
      <c r="E249" s="506"/>
      <c r="F249" s="195"/>
    </row>
    <row r="250" spans="5:6">
      <c r="E250" s="506"/>
      <c r="F250" s="195"/>
    </row>
    <row r="251" spans="5:6">
      <c r="E251" s="506"/>
      <c r="F251" s="195"/>
    </row>
    <row r="252" spans="5:6">
      <c r="E252" s="506"/>
      <c r="F252" s="195"/>
    </row>
    <row r="253" spans="5:6">
      <c r="E253" s="506"/>
      <c r="F253" s="195"/>
    </row>
    <row r="254" spans="5:6">
      <c r="E254" s="506"/>
      <c r="F254" s="195"/>
    </row>
    <row r="255" spans="5:6">
      <c r="E255" s="506"/>
      <c r="F255" s="195"/>
    </row>
    <row r="256" spans="5:6">
      <c r="E256" s="506"/>
      <c r="F256" s="195"/>
    </row>
    <row r="257" spans="5:6">
      <c r="E257" s="506"/>
      <c r="F257" s="195"/>
    </row>
    <row r="258" spans="5:6">
      <c r="E258" s="506"/>
      <c r="F258" s="195"/>
    </row>
    <row r="259" spans="5:6">
      <c r="E259" s="506"/>
      <c r="F259" s="195"/>
    </row>
    <row r="260" spans="5:6">
      <c r="E260" s="506"/>
      <c r="F260" s="195"/>
    </row>
    <row r="261" spans="5:6">
      <c r="E261" s="506"/>
      <c r="F261" s="195"/>
    </row>
    <row r="262" spans="5:6">
      <c r="E262" s="506"/>
      <c r="F262" s="195"/>
    </row>
    <row r="263" spans="5:6">
      <c r="E263" s="506"/>
      <c r="F263" s="195"/>
    </row>
    <row r="264" spans="5:6">
      <c r="E264" s="506"/>
      <c r="F264" s="195"/>
    </row>
    <row r="265" spans="5:6">
      <c r="E265" s="506"/>
      <c r="F265" s="195"/>
    </row>
    <row r="266" spans="5:6">
      <c r="E266" s="506"/>
      <c r="F266" s="195"/>
    </row>
    <row r="267" spans="5:6">
      <c r="E267" s="506"/>
      <c r="F267" s="195"/>
    </row>
    <row r="268" spans="5:6">
      <c r="E268" s="506"/>
      <c r="F268" s="195"/>
    </row>
    <row r="269" spans="5:6">
      <c r="E269" s="506"/>
      <c r="F269" s="195"/>
    </row>
    <row r="270" spans="5:6">
      <c r="E270" s="506"/>
      <c r="F270" s="195"/>
    </row>
    <row r="271" spans="5:6">
      <c r="E271" s="506"/>
      <c r="F271" s="195"/>
    </row>
    <row r="272" spans="5:6">
      <c r="E272" s="506"/>
      <c r="F272" s="195"/>
    </row>
    <row r="273" spans="5:6">
      <c r="E273" s="506"/>
      <c r="F273" s="195"/>
    </row>
    <row r="274" spans="5:6">
      <c r="E274" s="506"/>
      <c r="F274" s="195"/>
    </row>
    <row r="275" spans="5:6">
      <c r="E275" s="506"/>
      <c r="F275" s="195"/>
    </row>
    <row r="276" spans="5:6">
      <c r="E276" s="506"/>
      <c r="F276" s="195"/>
    </row>
    <row r="277" spans="5:6">
      <c r="E277" s="506"/>
      <c r="F277" s="195"/>
    </row>
    <row r="278" spans="5:6">
      <c r="E278" s="506"/>
      <c r="F278" s="195"/>
    </row>
    <row r="279" spans="5:6">
      <c r="E279" s="506"/>
      <c r="F279" s="195"/>
    </row>
    <row r="280" spans="5:6">
      <c r="E280" s="506"/>
      <c r="F280" s="195"/>
    </row>
    <row r="281" spans="5:6">
      <c r="E281" s="506"/>
      <c r="F281" s="195"/>
    </row>
    <row r="282" spans="5:6">
      <c r="E282" s="506"/>
      <c r="F282" s="195"/>
    </row>
    <row r="283" spans="5:6">
      <c r="E283" s="506"/>
      <c r="F283" s="195"/>
    </row>
    <row r="284" spans="5:6">
      <c r="E284" s="506"/>
      <c r="F284" s="195"/>
    </row>
    <row r="285" spans="5:6">
      <c r="E285" s="506"/>
      <c r="F285" s="195"/>
    </row>
    <row r="286" spans="5:6">
      <c r="E286" s="506"/>
      <c r="F286" s="195"/>
    </row>
    <row r="287" spans="5:6">
      <c r="E287" s="506"/>
      <c r="F287" s="195"/>
    </row>
    <row r="288" spans="5:6">
      <c r="E288" s="506"/>
      <c r="F288" s="195"/>
    </row>
    <row r="289" spans="5:6">
      <c r="E289" s="506"/>
      <c r="F289" s="195"/>
    </row>
    <row r="290" spans="5:6">
      <c r="E290" s="506"/>
      <c r="F290" s="195"/>
    </row>
    <row r="291" spans="5:6">
      <c r="E291" s="506"/>
      <c r="F291" s="195"/>
    </row>
    <row r="292" spans="5:6">
      <c r="E292" s="506"/>
      <c r="F292" s="195"/>
    </row>
    <row r="293" spans="5:6">
      <c r="E293" s="506"/>
      <c r="F293" s="195"/>
    </row>
    <row r="294" spans="5:6">
      <c r="E294" s="506"/>
      <c r="F294" s="195"/>
    </row>
    <row r="295" spans="5:6">
      <c r="E295" s="506"/>
      <c r="F295" s="195"/>
    </row>
    <row r="296" spans="5:6">
      <c r="E296" s="506"/>
      <c r="F296" s="195"/>
    </row>
    <row r="297" spans="5:6">
      <c r="E297" s="506"/>
      <c r="F297" s="195"/>
    </row>
    <row r="298" spans="5:6">
      <c r="E298" s="506"/>
      <c r="F298" s="195"/>
    </row>
    <row r="299" spans="5:6">
      <c r="E299" s="506"/>
      <c r="F299" s="195"/>
    </row>
    <row r="300" spans="5:6">
      <c r="E300" s="506"/>
      <c r="F300" s="195"/>
    </row>
    <row r="301" spans="5:6">
      <c r="E301" s="506"/>
      <c r="F301" s="195"/>
    </row>
    <row r="302" spans="5:6">
      <c r="E302" s="506"/>
      <c r="F302" s="195"/>
    </row>
    <row r="303" spans="5:6">
      <c r="E303" s="506"/>
      <c r="F303" s="195"/>
    </row>
    <row r="304" spans="5:6">
      <c r="E304" s="506"/>
      <c r="F304" s="195"/>
    </row>
    <row r="305" spans="5:6">
      <c r="E305" s="506"/>
      <c r="F305" s="195"/>
    </row>
    <row r="306" spans="5:6">
      <c r="E306" s="506"/>
      <c r="F306" s="195"/>
    </row>
    <row r="307" spans="5:6">
      <c r="E307" s="506"/>
      <c r="F307" s="195"/>
    </row>
    <row r="308" spans="5:6">
      <c r="E308" s="506"/>
      <c r="F308" s="195"/>
    </row>
    <row r="309" spans="5:6">
      <c r="E309" s="506"/>
      <c r="F309" s="195"/>
    </row>
    <row r="310" spans="5:6">
      <c r="E310" s="506"/>
      <c r="F310" s="195"/>
    </row>
    <row r="311" spans="5:6">
      <c r="E311" s="506"/>
      <c r="F311" s="195"/>
    </row>
    <row r="312" spans="5:6">
      <c r="E312" s="506"/>
      <c r="F312" s="195"/>
    </row>
    <row r="313" spans="5:6">
      <c r="E313" s="506"/>
      <c r="F313" s="195"/>
    </row>
    <row r="314" spans="5:6">
      <c r="E314" s="506"/>
      <c r="F314" s="195"/>
    </row>
    <row r="315" spans="5:6">
      <c r="E315" s="506"/>
      <c r="F315" s="195"/>
    </row>
    <row r="316" spans="5:6">
      <c r="E316" s="506"/>
      <c r="F316" s="195"/>
    </row>
    <row r="317" spans="5:6">
      <c r="E317" s="506"/>
      <c r="F317" s="195"/>
    </row>
    <row r="318" spans="5:6">
      <c r="E318" s="506"/>
      <c r="F318" s="195"/>
    </row>
    <row r="319" spans="5:6">
      <c r="E319" s="506"/>
      <c r="F319" s="195"/>
    </row>
    <row r="320" spans="5:6">
      <c r="E320" s="506"/>
      <c r="F320" s="195"/>
    </row>
    <row r="321" spans="5:6">
      <c r="E321" s="506"/>
      <c r="F321" s="195"/>
    </row>
    <row r="322" spans="5:6">
      <c r="E322" s="506"/>
      <c r="F322" s="195"/>
    </row>
    <row r="323" spans="5:6">
      <c r="E323" s="506"/>
      <c r="F323" s="195"/>
    </row>
    <row r="324" spans="5:6">
      <c r="E324" s="506"/>
      <c r="F324" s="195"/>
    </row>
    <row r="325" spans="5:6">
      <c r="E325" s="506"/>
      <c r="F325" s="195"/>
    </row>
    <row r="326" spans="5:6">
      <c r="E326" s="506"/>
      <c r="F326" s="195"/>
    </row>
    <row r="327" spans="5:6">
      <c r="E327" s="506"/>
      <c r="F327" s="195"/>
    </row>
    <row r="328" spans="5:6">
      <c r="E328" s="506"/>
      <c r="F328" s="195"/>
    </row>
    <row r="329" spans="5:6">
      <c r="E329" s="506"/>
      <c r="F329" s="195"/>
    </row>
    <row r="330" spans="5:6">
      <c r="E330" s="506"/>
      <c r="F330" s="195"/>
    </row>
    <row r="331" spans="5:6">
      <c r="E331" s="506"/>
      <c r="F331" s="195"/>
    </row>
    <row r="332" spans="5:6">
      <c r="E332" s="506"/>
      <c r="F332" s="195"/>
    </row>
    <row r="333" spans="5:6">
      <c r="E333" s="506"/>
      <c r="F333" s="195"/>
    </row>
    <row r="334" spans="5:6">
      <c r="E334" s="506"/>
      <c r="F334" s="195"/>
    </row>
    <row r="335" spans="5:6">
      <c r="E335" s="506"/>
      <c r="F335" s="195"/>
    </row>
    <row r="336" spans="5:6">
      <c r="E336" s="506"/>
      <c r="F336" s="195"/>
    </row>
    <row r="337" spans="5:6">
      <c r="E337" s="506"/>
      <c r="F337" s="195"/>
    </row>
    <row r="338" spans="5:6">
      <c r="E338" s="506"/>
      <c r="F338" s="195"/>
    </row>
    <row r="339" spans="5:6">
      <c r="E339" s="506"/>
      <c r="F339" s="195"/>
    </row>
    <row r="340" spans="5:6">
      <c r="E340" s="506"/>
      <c r="F340" s="195"/>
    </row>
    <row r="341" spans="5:6">
      <c r="E341" s="506"/>
      <c r="F341" s="195"/>
    </row>
    <row r="342" spans="5:6">
      <c r="E342" s="506"/>
      <c r="F342" s="195"/>
    </row>
    <row r="343" spans="5:6">
      <c r="E343" s="506"/>
      <c r="F343" s="195"/>
    </row>
    <row r="344" spans="5:6">
      <c r="E344" s="506"/>
      <c r="F344" s="195"/>
    </row>
    <row r="345" spans="5:6">
      <c r="E345" s="506"/>
      <c r="F345" s="195"/>
    </row>
    <row r="346" spans="5:6">
      <c r="E346" s="506"/>
      <c r="F346" s="195"/>
    </row>
    <row r="347" spans="5:6">
      <c r="E347" s="506"/>
      <c r="F347" s="195"/>
    </row>
    <row r="348" spans="5:6">
      <c r="E348" s="506"/>
      <c r="F348" s="195"/>
    </row>
    <row r="349" spans="5:6">
      <c r="E349" s="506"/>
      <c r="F349" s="195"/>
    </row>
    <row r="350" spans="5:6">
      <c r="E350" s="506"/>
      <c r="F350" s="195"/>
    </row>
    <row r="351" spans="5:6">
      <c r="E351" s="506"/>
      <c r="F351" s="195"/>
    </row>
    <row r="352" spans="5:6">
      <c r="E352" s="506"/>
      <c r="F352" s="195"/>
    </row>
    <row r="353" spans="5:6">
      <c r="E353" s="506"/>
      <c r="F353" s="195"/>
    </row>
    <row r="354" spans="5:6">
      <c r="E354" s="506"/>
      <c r="F354" s="195"/>
    </row>
    <row r="355" spans="5:6">
      <c r="E355" s="506"/>
      <c r="F355" s="195"/>
    </row>
    <row r="356" spans="5:6">
      <c r="E356" s="506"/>
      <c r="F356" s="195"/>
    </row>
    <row r="357" spans="5:6">
      <c r="E357" s="506"/>
      <c r="F357" s="195"/>
    </row>
    <row r="358" spans="5:6">
      <c r="E358" s="506"/>
      <c r="F358" s="195"/>
    </row>
    <row r="359" spans="5:6">
      <c r="E359" s="506"/>
      <c r="F359" s="195"/>
    </row>
    <row r="360" spans="5:6">
      <c r="E360" s="506"/>
      <c r="F360" s="195"/>
    </row>
    <row r="361" spans="5:6">
      <c r="E361" s="506"/>
      <c r="F361" s="195"/>
    </row>
    <row r="362" spans="5:6">
      <c r="E362" s="506"/>
      <c r="F362" s="195"/>
    </row>
    <row r="363" spans="5:6">
      <c r="E363" s="506"/>
      <c r="F363" s="195"/>
    </row>
    <row r="364" spans="5:6">
      <c r="E364" s="506"/>
      <c r="F364" s="195"/>
    </row>
    <row r="365" spans="5:6">
      <c r="E365" s="506"/>
      <c r="F365" s="195"/>
    </row>
    <row r="366" spans="5:6">
      <c r="E366" s="506"/>
      <c r="F366" s="195"/>
    </row>
    <row r="367" spans="5:6">
      <c r="E367" s="506"/>
      <c r="F367" s="195"/>
    </row>
    <row r="368" spans="5:6">
      <c r="E368" s="506"/>
      <c r="F368" s="195"/>
    </row>
    <row r="369" spans="5:6">
      <c r="E369" s="506"/>
      <c r="F369" s="195"/>
    </row>
    <row r="370" spans="5:6">
      <c r="E370" s="506"/>
      <c r="F370" s="195"/>
    </row>
    <row r="371" spans="5:6">
      <c r="E371" s="506"/>
      <c r="F371" s="195"/>
    </row>
    <row r="372" spans="5:6">
      <c r="E372" s="506"/>
      <c r="F372" s="195"/>
    </row>
    <row r="373" spans="5:6">
      <c r="E373" s="506"/>
      <c r="F373" s="195"/>
    </row>
    <row r="374" spans="5:6">
      <c r="E374" s="506"/>
      <c r="F374" s="195"/>
    </row>
    <row r="375" spans="5:6">
      <c r="E375" s="506"/>
      <c r="F375" s="195"/>
    </row>
    <row r="376" spans="5:6">
      <c r="E376" s="506"/>
      <c r="F376" s="195"/>
    </row>
    <row r="377" spans="5:6">
      <c r="E377" s="506"/>
      <c r="F377" s="195"/>
    </row>
    <row r="378" spans="5:6">
      <c r="E378" s="506"/>
      <c r="F378" s="195"/>
    </row>
    <row r="379" spans="5:6">
      <c r="E379" s="506"/>
      <c r="F379" s="195"/>
    </row>
    <row r="380" spans="5:6">
      <c r="E380" s="506"/>
      <c r="F380" s="195"/>
    </row>
    <row r="381" spans="5:6">
      <c r="E381" s="506"/>
      <c r="F381" s="195"/>
    </row>
    <row r="382" spans="5:6">
      <c r="E382" s="506"/>
      <c r="F382" s="195"/>
    </row>
    <row r="383" spans="5:6">
      <c r="E383" s="506"/>
      <c r="F383" s="195"/>
    </row>
    <row r="384" spans="5:6">
      <c r="E384" s="506"/>
      <c r="F384" s="195"/>
    </row>
    <row r="385" spans="5:6">
      <c r="E385" s="506"/>
      <c r="F385" s="195"/>
    </row>
    <row r="386" spans="5:6">
      <c r="E386" s="506"/>
      <c r="F386" s="195"/>
    </row>
    <row r="387" spans="5:6">
      <c r="E387" s="506"/>
      <c r="F387" s="195"/>
    </row>
    <row r="388" spans="5:6">
      <c r="E388" s="506"/>
      <c r="F388" s="195"/>
    </row>
    <row r="389" spans="5:6">
      <c r="E389" s="506"/>
      <c r="F389" s="195"/>
    </row>
    <row r="390" spans="5:6">
      <c r="E390" s="506"/>
      <c r="F390" s="195"/>
    </row>
    <row r="391" spans="5:6">
      <c r="E391" s="506"/>
      <c r="F391" s="195"/>
    </row>
    <row r="392" spans="5:6">
      <c r="E392" s="506"/>
      <c r="F392" s="195"/>
    </row>
    <row r="393" spans="5:6">
      <c r="E393" s="506"/>
      <c r="F393" s="195"/>
    </row>
    <row r="394" spans="5:6">
      <c r="E394" s="506"/>
      <c r="F394" s="195"/>
    </row>
    <row r="395" spans="5:6">
      <c r="E395" s="506"/>
      <c r="F395" s="195"/>
    </row>
    <row r="396" spans="5:6">
      <c r="E396" s="506"/>
      <c r="F396" s="195"/>
    </row>
    <row r="397" spans="5:6">
      <c r="E397" s="506"/>
      <c r="F397" s="195"/>
    </row>
    <row r="398" spans="5:6">
      <c r="E398" s="506"/>
      <c r="F398" s="195"/>
    </row>
    <row r="399" spans="5:6">
      <c r="E399" s="506"/>
      <c r="F399" s="195"/>
    </row>
    <row r="400" spans="5:6">
      <c r="E400" s="506"/>
      <c r="F400" s="195"/>
    </row>
    <row r="401" spans="5:6">
      <c r="E401" s="506"/>
      <c r="F401" s="195"/>
    </row>
    <row r="402" spans="5:6">
      <c r="E402" s="506"/>
      <c r="F402" s="195"/>
    </row>
    <row r="403" spans="5:6">
      <c r="E403" s="506"/>
      <c r="F403" s="195"/>
    </row>
    <row r="404" spans="5:6">
      <c r="E404" s="506"/>
      <c r="F404" s="195"/>
    </row>
    <row r="405" spans="5:6">
      <c r="E405" s="506"/>
      <c r="F405" s="195"/>
    </row>
    <row r="406" spans="5:6">
      <c r="E406" s="506"/>
      <c r="F406" s="195"/>
    </row>
    <row r="407" spans="5:6">
      <c r="E407" s="506"/>
      <c r="F407" s="195"/>
    </row>
    <row r="408" spans="5:6">
      <c r="E408" s="506"/>
      <c r="F408" s="195"/>
    </row>
    <row r="409" spans="5:6">
      <c r="E409" s="506"/>
      <c r="F409" s="195"/>
    </row>
    <row r="410" spans="5:6">
      <c r="E410" s="506"/>
      <c r="F410" s="195"/>
    </row>
    <row r="411" spans="5:6">
      <c r="E411" s="506"/>
      <c r="F411" s="195"/>
    </row>
    <row r="412" spans="5:6">
      <c r="E412" s="506"/>
      <c r="F412" s="195"/>
    </row>
    <row r="413" spans="5:6">
      <c r="E413" s="506"/>
      <c r="F413" s="195"/>
    </row>
    <row r="414" spans="5:6">
      <c r="E414" s="506"/>
      <c r="F414" s="195"/>
    </row>
    <row r="415" spans="5:6">
      <c r="E415" s="506"/>
      <c r="F415" s="195"/>
    </row>
    <row r="416" spans="5:6">
      <c r="E416" s="506"/>
      <c r="F416" s="195"/>
    </row>
    <row r="417" spans="5:6">
      <c r="E417" s="506"/>
      <c r="F417" s="195"/>
    </row>
    <row r="418" spans="5:6">
      <c r="E418" s="506"/>
      <c r="F418" s="195"/>
    </row>
    <row r="419" spans="5:6">
      <c r="E419" s="506"/>
      <c r="F419" s="195"/>
    </row>
    <row r="420" spans="5:6">
      <c r="E420" s="506"/>
      <c r="F420" s="195"/>
    </row>
    <row r="421" spans="5:6">
      <c r="E421" s="506"/>
      <c r="F421" s="195"/>
    </row>
    <row r="422" spans="5:6">
      <c r="E422" s="506"/>
      <c r="F422" s="195"/>
    </row>
    <row r="423" spans="5:6">
      <c r="E423" s="506"/>
      <c r="F423" s="195"/>
    </row>
    <row r="424" spans="5:6">
      <c r="E424" s="506"/>
      <c r="F424" s="195"/>
    </row>
    <row r="425" spans="5:6">
      <c r="E425" s="506"/>
      <c r="F425" s="195"/>
    </row>
    <row r="426" spans="5:6">
      <c r="E426" s="506"/>
      <c r="F426" s="195"/>
    </row>
    <row r="427" spans="5:6">
      <c r="E427" s="506"/>
      <c r="F427" s="195"/>
    </row>
    <row r="428" spans="5:6">
      <c r="E428" s="506"/>
      <c r="F428" s="195"/>
    </row>
    <row r="429" spans="5:6">
      <c r="E429" s="506"/>
      <c r="F429" s="195"/>
    </row>
    <row r="430" spans="5:6">
      <c r="E430" s="506"/>
      <c r="F430" s="195"/>
    </row>
    <row r="431" spans="5:6">
      <c r="E431" s="506"/>
      <c r="F431" s="195"/>
    </row>
    <row r="432" spans="5:6">
      <c r="E432" s="506"/>
      <c r="F432" s="195"/>
    </row>
    <row r="433" spans="5:6">
      <c r="E433" s="506"/>
      <c r="F433" s="195"/>
    </row>
    <row r="434" spans="5:6">
      <c r="E434" s="506"/>
      <c r="F434" s="195"/>
    </row>
    <row r="435" spans="5:6">
      <c r="E435" s="506"/>
      <c r="F435" s="195"/>
    </row>
    <row r="436" spans="5:6">
      <c r="E436" s="506"/>
      <c r="F436" s="195"/>
    </row>
    <row r="437" spans="5:6">
      <c r="E437" s="506"/>
      <c r="F437" s="195"/>
    </row>
    <row r="438" spans="5:6">
      <c r="E438" s="506"/>
      <c r="F438" s="195"/>
    </row>
    <row r="439" spans="5:6">
      <c r="E439" s="506"/>
      <c r="F439" s="195"/>
    </row>
    <row r="440" spans="5:6">
      <c r="E440" s="506"/>
      <c r="F440" s="195"/>
    </row>
    <row r="441" spans="5:6">
      <c r="E441" s="506"/>
      <c r="F441" s="195"/>
    </row>
    <row r="442" spans="5:6">
      <c r="E442" s="506"/>
      <c r="F442" s="195"/>
    </row>
    <row r="443" spans="5:6">
      <c r="E443" s="506"/>
      <c r="F443" s="195"/>
    </row>
    <row r="444" spans="5:6">
      <c r="E444" s="506"/>
      <c r="F444" s="195"/>
    </row>
    <row r="445" spans="5:6">
      <c r="E445" s="506"/>
      <c r="F445" s="195"/>
    </row>
    <row r="446" spans="5:6">
      <c r="E446" s="506"/>
      <c r="F446" s="195"/>
    </row>
    <row r="447" spans="5:6">
      <c r="E447" s="506"/>
      <c r="F447" s="195"/>
    </row>
    <row r="448" spans="5:6">
      <c r="E448" s="506"/>
      <c r="F448" s="195"/>
    </row>
    <row r="449" spans="5:6">
      <c r="E449" s="506"/>
      <c r="F449" s="195"/>
    </row>
    <row r="450" spans="5:6">
      <c r="E450" s="506"/>
      <c r="F450" s="195"/>
    </row>
    <row r="451" spans="5:6">
      <c r="E451" s="506"/>
      <c r="F451" s="195"/>
    </row>
    <row r="452" spans="5:6">
      <c r="E452" s="506"/>
      <c r="F452" s="195"/>
    </row>
    <row r="453" spans="5:6">
      <c r="E453" s="506"/>
      <c r="F453" s="195"/>
    </row>
    <row r="454" spans="5:6">
      <c r="E454" s="506"/>
      <c r="F454" s="195"/>
    </row>
    <row r="455" spans="5:6">
      <c r="E455" s="506"/>
      <c r="F455" s="195"/>
    </row>
    <row r="456" spans="5:6">
      <c r="E456" s="506"/>
      <c r="F456" s="195"/>
    </row>
    <row r="457" spans="5:6">
      <c r="E457" s="506"/>
      <c r="F457" s="195"/>
    </row>
    <row r="458" spans="5:6">
      <c r="E458" s="506"/>
      <c r="F458" s="195"/>
    </row>
    <row r="459" spans="5:6">
      <c r="E459" s="506"/>
      <c r="F459" s="195"/>
    </row>
    <row r="460" spans="5:6">
      <c r="E460" s="506"/>
      <c r="F460" s="195"/>
    </row>
    <row r="461" spans="5:6">
      <c r="E461" s="506"/>
      <c r="F461" s="195"/>
    </row>
    <row r="462" spans="5:6">
      <c r="E462" s="506"/>
      <c r="F462" s="195"/>
    </row>
    <row r="463" spans="5:6">
      <c r="E463" s="506"/>
      <c r="F463" s="195"/>
    </row>
    <row r="464" spans="5:6">
      <c r="E464" s="506"/>
      <c r="F464" s="195"/>
    </row>
    <row r="465" spans="5:6">
      <c r="E465" s="506"/>
      <c r="F465" s="195"/>
    </row>
    <row r="466" spans="5:6">
      <c r="E466" s="506"/>
      <c r="F466" s="195"/>
    </row>
    <row r="467" spans="5:6">
      <c r="E467" s="506"/>
      <c r="F467" s="195"/>
    </row>
    <row r="468" spans="5:6">
      <c r="E468" s="506"/>
      <c r="F468" s="195"/>
    </row>
    <row r="469" spans="5:6">
      <c r="E469" s="506"/>
      <c r="F469" s="195"/>
    </row>
    <row r="470" spans="5:6">
      <c r="E470" s="506"/>
      <c r="F470" s="195"/>
    </row>
    <row r="471" spans="5:6">
      <c r="E471" s="506"/>
      <c r="F471" s="195"/>
    </row>
    <row r="472" spans="5:6">
      <c r="E472" s="506"/>
      <c r="F472" s="195"/>
    </row>
    <row r="473" spans="5:6">
      <c r="E473" s="506"/>
      <c r="F473" s="195"/>
    </row>
    <row r="474" spans="5:6">
      <c r="E474" s="506"/>
      <c r="F474" s="195"/>
    </row>
    <row r="475" spans="5:6">
      <c r="E475" s="506"/>
      <c r="F475" s="195"/>
    </row>
    <row r="476" spans="5:6">
      <c r="E476" s="506"/>
      <c r="F476" s="195"/>
    </row>
    <row r="477" spans="5:6">
      <c r="E477" s="506"/>
      <c r="F477" s="195"/>
    </row>
    <row r="478" spans="5:6">
      <c r="E478" s="506"/>
      <c r="F478" s="195"/>
    </row>
    <row r="479" spans="5:6">
      <c r="E479" s="506"/>
      <c r="F479" s="195"/>
    </row>
    <row r="480" spans="5:6">
      <c r="E480" s="506"/>
      <c r="F480" s="195"/>
    </row>
    <row r="481" spans="5:6">
      <c r="E481" s="506"/>
      <c r="F481" s="195"/>
    </row>
    <row r="482" spans="5:6">
      <c r="E482" s="506"/>
      <c r="F482" s="195"/>
    </row>
    <row r="483" spans="5:6">
      <c r="E483" s="506"/>
      <c r="F483" s="195"/>
    </row>
    <row r="484" spans="5:6">
      <c r="E484" s="506"/>
      <c r="F484" s="195"/>
    </row>
    <row r="485" spans="5:6">
      <c r="E485" s="506"/>
      <c r="F485" s="195"/>
    </row>
    <row r="486" spans="5:6">
      <c r="E486" s="506"/>
      <c r="F486" s="195"/>
    </row>
    <row r="487" spans="5:6">
      <c r="E487" s="506"/>
      <c r="F487" s="195"/>
    </row>
    <row r="488" spans="5:6">
      <c r="E488" s="506"/>
      <c r="F488" s="195"/>
    </row>
    <row r="489" spans="5:6">
      <c r="E489" s="506"/>
      <c r="F489" s="195"/>
    </row>
    <row r="490" spans="5:6">
      <c r="E490" s="506"/>
      <c r="F490" s="195"/>
    </row>
    <row r="491" spans="5:6">
      <c r="E491" s="506"/>
      <c r="F491" s="195"/>
    </row>
    <row r="492" spans="5:6">
      <c r="E492" s="506"/>
      <c r="F492" s="195"/>
    </row>
    <row r="493" spans="5:6">
      <c r="E493" s="506"/>
      <c r="F493" s="195"/>
    </row>
    <row r="494" spans="5:6">
      <c r="E494" s="506"/>
      <c r="F494" s="195"/>
    </row>
    <row r="495" spans="5:6">
      <c r="E495" s="506"/>
      <c r="F495" s="195"/>
    </row>
    <row r="496" spans="5:6">
      <c r="E496" s="506"/>
      <c r="F496" s="195"/>
    </row>
    <row r="497" spans="5:6">
      <c r="E497" s="506"/>
      <c r="F497" s="195"/>
    </row>
    <row r="498" spans="5:6">
      <c r="E498" s="506"/>
      <c r="F498" s="195"/>
    </row>
    <row r="499" spans="5:6">
      <c r="E499" s="506"/>
      <c r="F499" s="195"/>
    </row>
    <row r="500" spans="5:6">
      <c r="E500" s="506"/>
      <c r="F500" s="195"/>
    </row>
    <row r="501" spans="5:6">
      <c r="E501" s="506"/>
      <c r="F501" s="195"/>
    </row>
    <row r="502" spans="5:6">
      <c r="E502" s="506"/>
      <c r="F502" s="195"/>
    </row>
    <row r="503" spans="5:6">
      <c r="E503" s="506"/>
      <c r="F503" s="195"/>
    </row>
    <row r="504" spans="5:6">
      <c r="E504" s="506"/>
      <c r="F504" s="195"/>
    </row>
    <row r="505" spans="5:6">
      <c r="E505" s="506"/>
      <c r="F505" s="195"/>
    </row>
    <row r="506" spans="5:6">
      <c r="E506" s="506"/>
      <c r="F506" s="195"/>
    </row>
    <row r="507" spans="5:6">
      <c r="E507" s="506"/>
      <c r="F507" s="195"/>
    </row>
    <row r="508" spans="5:6">
      <c r="E508" s="506"/>
      <c r="F508" s="195"/>
    </row>
    <row r="509" spans="5:6">
      <c r="E509" s="506"/>
      <c r="F509" s="195"/>
    </row>
    <row r="510" spans="5:6">
      <c r="E510" s="506"/>
      <c r="F510" s="195"/>
    </row>
    <row r="511" spans="5:6">
      <c r="E511" s="506"/>
      <c r="F511" s="195"/>
    </row>
    <row r="512" spans="5:6">
      <c r="E512" s="506"/>
      <c r="F512" s="195"/>
    </row>
    <row r="513" spans="5:6">
      <c r="E513" s="506"/>
      <c r="F513" s="195"/>
    </row>
    <row r="514" spans="5:6">
      <c r="E514" s="506"/>
      <c r="F514" s="195"/>
    </row>
    <row r="515" spans="5:6">
      <c r="E515" s="506"/>
      <c r="F515" s="195"/>
    </row>
    <row r="516" spans="5:6">
      <c r="E516" s="506"/>
      <c r="F516" s="195"/>
    </row>
    <row r="517" spans="5:6">
      <c r="E517" s="506"/>
      <c r="F517" s="195"/>
    </row>
    <row r="518" spans="5:6">
      <c r="E518" s="506"/>
      <c r="F518" s="195"/>
    </row>
    <row r="519" spans="5:6">
      <c r="E519" s="506"/>
      <c r="F519" s="195"/>
    </row>
    <row r="520" spans="5:6">
      <c r="E520" s="506"/>
      <c r="F520" s="195"/>
    </row>
    <row r="521" spans="5:6">
      <c r="E521" s="506"/>
      <c r="F521" s="195"/>
    </row>
    <row r="522" spans="5:6">
      <c r="E522" s="506"/>
      <c r="F522" s="195"/>
    </row>
    <row r="523" spans="5:6">
      <c r="E523" s="506"/>
      <c r="F523" s="195"/>
    </row>
    <row r="524" spans="5:6">
      <c r="E524" s="506"/>
      <c r="F524" s="195"/>
    </row>
    <row r="525" spans="5:6">
      <c r="E525" s="506"/>
      <c r="F525" s="195"/>
    </row>
    <row r="526" spans="5:6">
      <c r="E526" s="506"/>
      <c r="F526" s="195"/>
    </row>
    <row r="527" spans="5:6">
      <c r="E527" s="506"/>
      <c r="F527" s="195"/>
    </row>
    <row r="528" spans="5:6">
      <c r="E528" s="506"/>
      <c r="F528" s="195"/>
    </row>
    <row r="529" spans="5:6">
      <c r="E529" s="506"/>
      <c r="F529" s="195"/>
    </row>
    <row r="530" spans="5:6">
      <c r="E530" s="506"/>
      <c r="F530" s="195"/>
    </row>
    <row r="531" spans="5:6">
      <c r="E531" s="506"/>
      <c r="F531" s="195"/>
    </row>
    <row r="532" spans="5:6">
      <c r="E532" s="506"/>
      <c r="F532" s="195"/>
    </row>
    <row r="533" spans="5:6">
      <c r="E533" s="506"/>
      <c r="F533" s="195"/>
    </row>
    <row r="534" spans="5:6">
      <c r="E534" s="506"/>
      <c r="F534" s="195"/>
    </row>
    <row r="535" spans="5:6">
      <c r="E535" s="506"/>
      <c r="F535" s="195"/>
    </row>
    <row r="536" spans="5:6">
      <c r="E536" s="506"/>
      <c r="F536" s="195"/>
    </row>
    <row r="537" spans="5:6">
      <c r="E537" s="506"/>
      <c r="F537" s="195"/>
    </row>
    <row r="538" spans="5:6">
      <c r="E538" s="506"/>
      <c r="F538" s="195"/>
    </row>
    <row r="539" spans="5:6">
      <c r="E539" s="506"/>
      <c r="F539" s="195"/>
    </row>
    <row r="540" spans="5:6">
      <c r="E540" s="506"/>
      <c r="F540" s="195"/>
    </row>
    <row r="541" spans="5:6">
      <c r="E541" s="506"/>
      <c r="F541" s="195"/>
    </row>
    <row r="542" spans="5:6">
      <c r="E542" s="506"/>
      <c r="F542" s="195"/>
    </row>
    <row r="543" spans="5:6">
      <c r="E543" s="506"/>
      <c r="F543" s="195"/>
    </row>
    <row r="544" spans="5:6">
      <c r="E544" s="506"/>
      <c r="F544" s="195"/>
    </row>
    <row r="545" spans="5:6">
      <c r="E545" s="506"/>
      <c r="F545" s="195"/>
    </row>
    <row r="546" spans="5:6">
      <c r="E546" s="506"/>
      <c r="F546" s="195"/>
    </row>
    <row r="547" spans="5:6">
      <c r="E547" s="506"/>
      <c r="F547" s="195"/>
    </row>
    <row r="548" spans="5:6">
      <c r="E548" s="506"/>
      <c r="F548" s="195"/>
    </row>
    <row r="549" spans="5:6">
      <c r="E549" s="506"/>
      <c r="F549" s="195"/>
    </row>
    <row r="550" spans="5:6">
      <c r="E550" s="506"/>
      <c r="F550" s="195"/>
    </row>
    <row r="551" spans="5:6">
      <c r="E551" s="506"/>
      <c r="F551" s="195"/>
    </row>
    <row r="552" spans="5:6">
      <c r="E552" s="506"/>
      <c r="F552" s="195"/>
    </row>
    <row r="553" spans="5:6">
      <c r="E553" s="506"/>
      <c r="F553" s="195"/>
    </row>
    <row r="554" spans="5:6">
      <c r="E554" s="506"/>
      <c r="F554" s="195"/>
    </row>
    <row r="555" spans="5:6">
      <c r="E555" s="506"/>
      <c r="F555" s="195"/>
    </row>
    <row r="556" spans="5:6">
      <c r="E556" s="506"/>
      <c r="F556" s="195"/>
    </row>
    <row r="557" spans="5:6">
      <c r="E557" s="506"/>
      <c r="F557" s="195"/>
    </row>
    <row r="558" spans="5:6">
      <c r="E558" s="506"/>
      <c r="F558" s="195"/>
    </row>
    <row r="559" spans="5:6">
      <c r="E559" s="506"/>
      <c r="F559" s="195"/>
    </row>
    <row r="560" spans="5:6">
      <c r="E560" s="506"/>
      <c r="F560" s="195"/>
    </row>
    <row r="561" spans="5:6">
      <c r="E561" s="506"/>
      <c r="F561" s="195"/>
    </row>
    <row r="562" spans="5:6">
      <c r="E562" s="506"/>
      <c r="F562" s="195"/>
    </row>
    <row r="563" spans="5:6">
      <c r="E563" s="506"/>
      <c r="F563" s="195"/>
    </row>
    <row r="564" spans="5:6">
      <c r="E564" s="506"/>
      <c r="F564" s="195"/>
    </row>
    <row r="565" spans="5:6">
      <c r="E565" s="506"/>
      <c r="F565" s="195"/>
    </row>
    <row r="566" spans="5:6">
      <c r="E566" s="506"/>
      <c r="F566" s="195"/>
    </row>
    <row r="567" spans="5:6">
      <c r="E567" s="506"/>
      <c r="F567" s="195"/>
    </row>
    <row r="568" spans="5:6">
      <c r="E568" s="506"/>
      <c r="F568" s="195"/>
    </row>
    <row r="569" spans="5:6">
      <c r="E569" s="506"/>
      <c r="F569" s="195"/>
    </row>
    <row r="570" spans="5:6">
      <c r="E570" s="506"/>
      <c r="F570" s="195"/>
    </row>
    <row r="571" spans="5:6">
      <c r="E571" s="506"/>
      <c r="F571" s="195"/>
    </row>
    <row r="572" spans="5:6">
      <c r="E572" s="506"/>
      <c r="F572" s="195"/>
    </row>
    <row r="573" spans="5:6">
      <c r="E573" s="506"/>
      <c r="F573" s="195"/>
    </row>
    <row r="574" spans="5:6">
      <c r="E574" s="506"/>
      <c r="F574" s="195"/>
    </row>
    <row r="575" spans="5:6">
      <c r="E575" s="506"/>
      <c r="F575" s="195"/>
    </row>
    <row r="576" spans="5:6">
      <c r="E576" s="506"/>
      <c r="F576" s="195"/>
    </row>
    <row r="577" spans="5:6">
      <c r="E577" s="506"/>
      <c r="F577" s="195"/>
    </row>
    <row r="578" spans="5:6">
      <c r="E578" s="506"/>
      <c r="F578" s="195"/>
    </row>
    <row r="579" spans="5:6">
      <c r="E579" s="506"/>
      <c r="F579" s="195"/>
    </row>
    <row r="580" spans="5:6">
      <c r="E580" s="506"/>
      <c r="F580" s="195"/>
    </row>
    <row r="581" spans="5:6">
      <c r="E581" s="506"/>
      <c r="F581" s="195"/>
    </row>
    <row r="582" spans="5:6">
      <c r="E582" s="506"/>
      <c r="F582" s="195"/>
    </row>
    <row r="583" spans="5:6">
      <c r="E583" s="506"/>
      <c r="F583" s="195"/>
    </row>
    <row r="584" spans="5:6">
      <c r="E584" s="506"/>
      <c r="F584" s="195"/>
    </row>
    <row r="585" spans="5:6">
      <c r="E585" s="506"/>
      <c r="F585" s="195"/>
    </row>
    <row r="586" spans="5:6">
      <c r="E586" s="506"/>
      <c r="F586" s="195"/>
    </row>
    <row r="587" spans="5:6">
      <c r="E587" s="506"/>
      <c r="F587" s="195"/>
    </row>
    <row r="588" spans="5:6">
      <c r="E588" s="506"/>
      <c r="F588" s="195"/>
    </row>
    <row r="589" spans="5:6">
      <c r="E589" s="506"/>
      <c r="F589" s="195"/>
    </row>
    <row r="590" spans="5:6">
      <c r="E590" s="506"/>
      <c r="F590" s="195"/>
    </row>
    <row r="591" spans="5:6">
      <c r="E591" s="506"/>
      <c r="F591" s="195"/>
    </row>
    <row r="592" spans="5:6">
      <c r="E592" s="506"/>
      <c r="F592" s="195"/>
    </row>
    <row r="593" spans="5:6">
      <c r="E593" s="506"/>
      <c r="F593" s="195"/>
    </row>
    <row r="594" spans="5:6">
      <c r="E594" s="506"/>
      <c r="F594" s="195"/>
    </row>
    <row r="595" spans="5:6">
      <c r="E595" s="506"/>
      <c r="F595" s="195"/>
    </row>
    <row r="596" spans="5:6">
      <c r="E596" s="506"/>
      <c r="F596" s="195"/>
    </row>
    <row r="597" spans="5:6">
      <c r="E597" s="506"/>
      <c r="F597" s="195"/>
    </row>
    <row r="598" spans="5:6">
      <c r="E598" s="506"/>
      <c r="F598" s="195"/>
    </row>
    <row r="599" spans="5:6">
      <c r="E599" s="506"/>
      <c r="F599" s="195"/>
    </row>
    <row r="600" spans="5:6">
      <c r="E600" s="506"/>
      <c r="F600" s="195"/>
    </row>
    <row r="601" spans="5:6">
      <c r="E601" s="506"/>
      <c r="F601" s="195"/>
    </row>
    <row r="602" spans="5:6">
      <c r="E602" s="506"/>
      <c r="F602" s="195"/>
    </row>
    <row r="603" spans="5:6">
      <c r="E603" s="506"/>
      <c r="F603" s="195"/>
    </row>
    <row r="604" spans="5:6">
      <c r="E604" s="506"/>
      <c r="F604" s="195"/>
    </row>
    <row r="605" spans="5:6">
      <c r="E605" s="506"/>
      <c r="F605" s="195"/>
    </row>
    <row r="606" spans="5:6">
      <c r="E606" s="506"/>
      <c r="F606" s="195"/>
    </row>
    <row r="607" spans="5:6">
      <c r="E607" s="506"/>
      <c r="F607" s="195"/>
    </row>
    <row r="608" spans="5:6">
      <c r="E608" s="506"/>
      <c r="F608" s="195"/>
    </row>
    <row r="609" spans="5:6">
      <c r="E609" s="506"/>
      <c r="F609" s="195"/>
    </row>
    <row r="610" spans="5:6">
      <c r="E610" s="506"/>
      <c r="F610" s="195"/>
    </row>
    <row r="611" spans="5:6">
      <c r="E611" s="506"/>
      <c r="F611" s="195"/>
    </row>
    <row r="612" spans="5:6">
      <c r="E612" s="506"/>
      <c r="F612" s="195"/>
    </row>
    <row r="613" spans="5:6">
      <c r="E613" s="506"/>
      <c r="F613" s="195"/>
    </row>
    <row r="614" spans="5:6">
      <c r="E614" s="506"/>
      <c r="F614" s="195"/>
    </row>
    <row r="615" spans="5:6">
      <c r="E615" s="506"/>
      <c r="F615" s="195"/>
    </row>
    <row r="616" spans="5:6">
      <c r="E616" s="506"/>
      <c r="F616" s="195"/>
    </row>
    <row r="617" spans="5:6">
      <c r="E617" s="506"/>
      <c r="F617" s="195"/>
    </row>
    <row r="618" spans="5:6">
      <c r="E618" s="506"/>
      <c r="F618" s="195"/>
    </row>
    <row r="619" spans="5:6">
      <c r="E619" s="506"/>
      <c r="F619" s="195"/>
    </row>
    <row r="620" spans="5:6">
      <c r="E620" s="506"/>
      <c r="F620" s="195"/>
    </row>
    <row r="621" spans="5:6">
      <c r="E621" s="506"/>
      <c r="F621" s="195"/>
    </row>
    <row r="622" spans="5:6">
      <c r="E622" s="506"/>
      <c r="F622" s="195"/>
    </row>
    <row r="623" spans="5:6">
      <c r="E623" s="506"/>
      <c r="F623" s="195"/>
    </row>
    <row r="624" spans="5:6">
      <c r="E624" s="506"/>
      <c r="F624" s="195"/>
    </row>
    <row r="625" spans="5:6">
      <c r="E625" s="506"/>
      <c r="F625" s="195"/>
    </row>
    <row r="626" spans="5:6">
      <c r="E626" s="506"/>
      <c r="F626" s="195"/>
    </row>
    <row r="627" spans="5:6">
      <c r="E627" s="506"/>
      <c r="F627" s="195"/>
    </row>
    <row r="628" spans="5:6">
      <c r="E628" s="506"/>
      <c r="F628" s="195"/>
    </row>
    <row r="629" spans="5:6">
      <c r="E629" s="506"/>
      <c r="F629" s="195"/>
    </row>
    <row r="630" spans="5:6">
      <c r="E630" s="506"/>
      <c r="F630" s="195"/>
    </row>
    <row r="631" spans="5:6">
      <c r="E631" s="506"/>
      <c r="F631" s="195"/>
    </row>
    <row r="632" spans="5:6">
      <c r="E632" s="506"/>
      <c r="F632" s="195"/>
    </row>
    <row r="633" spans="5:6">
      <c r="E633" s="506"/>
      <c r="F633" s="195"/>
    </row>
    <row r="634" spans="5:6">
      <c r="E634" s="506"/>
      <c r="F634" s="195"/>
    </row>
    <row r="635" spans="5:6">
      <c r="E635" s="506"/>
      <c r="F635" s="195"/>
    </row>
    <row r="636" spans="5:6">
      <c r="E636" s="506"/>
      <c r="F636" s="195"/>
    </row>
    <row r="637" spans="5:6">
      <c r="E637" s="506"/>
      <c r="F637" s="195"/>
    </row>
    <row r="638" spans="5:6">
      <c r="E638" s="506"/>
      <c r="F638" s="195"/>
    </row>
    <row r="639" spans="5:6">
      <c r="E639" s="506"/>
      <c r="F639" s="195"/>
    </row>
    <row r="640" spans="5:6">
      <c r="E640" s="506"/>
      <c r="F640" s="195"/>
    </row>
    <row r="641" spans="5:6">
      <c r="E641" s="506"/>
      <c r="F641" s="195"/>
    </row>
    <row r="642" spans="5:6">
      <c r="E642" s="506"/>
      <c r="F642" s="195"/>
    </row>
    <row r="643" spans="5:6">
      <c r="E643" s="506"/>
      <c r="F643" s="195"/>
    </row>
    <row r="644" spans="5:6">
      <c r="E644" s="506"/>
      <c r="F644" s="195"/>
    </row>
    <row r="645" spans="5:6">
      <c r="E645" s="506"/>
      <c r="F645" s="195"/>
    </row>
    <row r="646" spans="5:6">
      <c r="E646" s="506"/>
      <c r="F646" s="195"/>
    </row>
    <row r="647" spans="5:6">
      <c r="E647" s="506"/>
      <c r="F647" s="195"/>
    </row>
    <row r="648" spans="5:6">
      <c r="E648" s="506"/>
      <c r="F648" s="195"/>
    </row>
    <row r="649" spans="5:6">
      <c r="E649" s="506"/>
      <c r="F649" s="195"/>
    </row>
    <row r="650" spans="5:6">
      <c r="E650" s="506"/>
      <c r="F650" s="195"/>
    </row>
    <row r="651" spans="5:6">
      <c r="E651" s="506"/>
      <c r="F651" s="195"/>
    </row>
    <row r="652" spans="5:6">
      <c r="E652" s="506"/>
      <c r="F652" s="195"/>
    </row>
    <row r="653" spans="5:6">
      <c r="E653" s="506"/>
      <c r="F653" s="195"/>
    </row>
    <row r="654" spans="5:6">
      <c r="E654" s="506"/>
      <c r="F654" s="195"/>
    </row>
    <row r="655" spans="5:6">
      <c r="E655" s="506"/>
      <c r="F655" s="195"/>
    </row>
    <row r="656" spans="5:6">
      <c r="E656" s="506"/>
      <c r="F656" s="195"/>
    </row>
    <row r="657" spans="5:6">
      <c r="E657" s="506"/>
      <c r="F657" s="195"/>
    </row>
    <row r="658" spans="5:6">
      <c r="E658" s="506"/>
      <c r="F658" s="195"/>
    </row>
    <row r="659" spans="5:6">
      <c r="E659" s="506"/>
      <c r="F659" s="195"/>
    </row>
    <row r="660" spans="5:6">
      <c r="E660" s="506"/>
      <c r="F660" s="195"/>
    </row>
    <row r="661" spans="5:6">
      <c r="E661" s="506"/>
      <c r="F661" s="195"/>
    </row>
    <row r="662" spans="5:6">
      <c r="E662" s="506"/>
      <c r="F662" s="195"/>
    </row>
    <row r="663" spans="5:6">
      <c r="E663" s="506"/>
      <c r="F663" s="195"/>
    </row>
    <row r="664" spans="5:6">
      <c r="E664" s="506"/>
      <c r="F664" s="195"/>
    </row>
    <row r="665" spans="5:6">
      <c r="E665" s="506"/>
      <c r="F665" s="195"/>
    </row>
    <row r="666" spans="5:6">
      <c r="E666" s="506"/>
      <c r="F666" s="195"/>
    </row>
    <row r="667" spans="5:6">
      <c r="E667" s="506"/>
      <c r="F667" s="195"/>
    </row>
    <row r="668" spans="5:6">
      <c r="E668" s="506"/>
      <c r="F668" s="195"/>
    </row>
    <row r="669" spans="5:6">
      <c r="E669" s="506"/>
      <c r="F669" s="195"/>
    </row>
    <row r="670" spans="5:6">
      <c r="E670" s="506"/>
      <c r="F670" s="195"/>
    </row>
    <row r="671" spans="5:6">
      <c r="E671" s="506"/>
      <c r="F671" s="195"/>
    </row>
    <row r="672" spans="5:6">
      <c r="E672" s="506"/>
      <c r="F672" s="195"/>
    </row>
    <row r="673" spans="5:6">
      <c r="E673" s="506"/>
      <c r="F673" s="195"/>
    </row>
    <row r="674" spans="5:6">
      <c r="E674" s="506"/>
      <c r="F674" s="195"/>
    </row>
    <row r="675" spans="5:6">
      <c r="E675" s="506"/>
      <c r="F675" s="195"/>
    </row>
    <row r="676" spans="5:6">
      <c r="E676" s="506"/>
      <c r="F676" s="195"/>
    </row>
    <row r="677" spans="5:6">
      <c r="E677" s="506"/>
      <c r="F677" s="195"/>
    </row>
    <row r="678" spans="5:6">
      <c r="E678" s="506"/>
      <c r="F678" s="195"/>
    </row>
    <row r="679" spans="5:6">
      <c r="E679" s="506"/>
      <c r="F679" s="195"/>
    </row>
    <row r="680" spans="5:6">
      <c r="E680" s="506"/>
      <c r="F680" s="195"/>
    </row>
    <row r="681" spans="5:6">
      <c r="E681" s="506"/>
      <c r="F681" s="195"/>
    </row>
    <row r="682" spans="5:6">
      <c r="E682" s="506"/>
      <c r="F682" s="195"/>
    </row>
    <row r="683" spans="5:6">
      <c r="E683" s="506"/>
      <c r="F683" s="195"/>
    </row>
    <row r="684" spans="5:6">
      <c r="E684" s="506"/>
      <c r="F684" s="195"/>
    </row>
    <row r="685" spans="5:6">
      <c r="E685" s="506"/>
      <c r="F685" s="195"/>
    </row>
    <row r="686" spans="5:6">
      <c r="E686" s="506"/>
      <c r="F686" s="195"/>
    </row>
    <row r="687" spans="5:6">
      <c r="E687" s="506"/>
      <c r="F687" s="195"/>
    </row>
    <row r="688" spans="5:6">
      <c r="E688" s="506"/>
      <c r="F688" s="195"/>
    </row>
    <row r="689" spans="5:6">
      <c r="E689" s="506"/>
      <c r="F689" s="195"/>
    </row>
    <row r="690" spans="5:6">
      <c r="E690" s="506"/>
      <c r="F690" s="195"/>
    </row>
    <row r="691" spans="5:6">
      <c r="E691" s="506"/>
      <c r="F691" s="195"/>
    </row>
    <row r="692" spans="5:6">
      <c r="E692" s="506"/>
      <c r="F692" s="195"/>
    </row>
    <row r="693" spans="5:6">
      <c r="E693" s="506"/>
      <c r="F693" s="195"/>
    </row>
    <row r="694" spans="5:6">
      <c r="E694" s="506"/>
      <c r="F694" s="195"/>
    </row>
    <row r="695" spans="5:6">
      <c r="E695" s="506"/>
      <c r="F695" s="195"/>
    </row>
    <row r="696" spans="5:6">
      <c r="E696" s="506"/>
      <c r="F696" s="195"/>
    </row>
    <row r="697" spans="5:6">
      <c r="E697" s="506"/>
      <c r="F697" s="195"/>
    </row>
    <row r="698" spans="5:6">
      <c r="E698" s="506"/>
      <c r="F698" s="195"/>
    </row>
    <row r="699" spans="5:6">
      <c r="E699" s="506"/>
      <c r="F699" s="195"/>
    </row>
    <row r="700" spans="5:6">
      <c r="E700" s="506"/>
      <c r="F700" s="195"/>
    </row>
    <row r="701" spans="5:6">
      <c r="E701" s="506"/>
      <c r="F701" s="195"/>
    </row>
    <row r="702" spans="5:6">
      <c r="E702" s="506"/>
      <c r="F702" s="195"/>
    </row>
    <row r="703" spans="5:6">
      <c r="E703" s="506"/>
      <c r="F703" s="195"/>
    </row>
    <row r="704" spans="5:6">
      <c r="E704" s="506"/>
      <c r="F704" s="195"/>
    </row>
    <row r="705" spans="5:6">
      <c r="E705" s="506"/>
      <c r="F705" s="195"/>
    </row>
    <row r="706" spans="5:6">
      <c r="E706" s="506"/>
      <c r="F706" s="195"/>
    </row>
    <row r="707" spans="5:6">
      <c r="E707" s="506"/>
      <c r="F707" s="195"/>
    </row>
    <row r="708" spans="5:6">
      <c r="E708" s="506"/>
      <c r="F708" s="195"/>
    </row>
    <row r="709" spans="5:6">
      <c r="E709" s="506"/>
      <c r="F709" s="195"/>
    </row>
    <row r="710" spans="5:6">
      <c r="E710" s="506"/>
      <c r="F710" s="195"/>
    </row>
    <row r="711" spans="5:6">
      <c r="E711" s="506"/>
      <c r="F711" s="195"/>
    </row>
    <row r="712" spans="5:6">
      <c r="E712" s="506"/>
      <c r="F712" s="195"/>
    </row>
    <row r="713" spans="5:6">
      <c r="E713" s="506"/>
      <c r="F713" s="195"/>
    </row>
    <row r="714" spans="5:6">
      <c r="E714" s="506"/>
      <c r="F714" s="195"/>
    </row>
    <row r="715" spans="5:6">
      <c r="E715" s="506"/>
      <c r="F715" s="195"/>
    </row>
    <row r="716" spans="5:6">
      <c r="E716" s="506"/>
      <c r="F716" s="195"/>
    </row>
    <row r="717" spans="5:6">
      <c r="E717" s="506"/>
      <c r="F717" s="195"/>
    </row>
    <row r="718" spans="5:6">
      <c r="E718" s="506"/>
      <c r="F718" s="195"/>
    </row>
    <row r="719" spans="5:6">
      <c r="E719" s="506"/>
      <c r="F719" s="195"/>
    </row>
    <row r="720" spans="5:6">
      <c r="E720" s="506"/>
      <c r="F720" s="195"/>
    </row>
    <row r="721" spans="5:6">
      <c r="E721" s="506"/>
      <c r="F721" s="195"/>
    </row>
    <row r="722" spans="5:6">
      <c r="E722" s="506"/>
      <c r="F722" s="195"/>
    </row>
    <row r="723" spans="5:6">
      <c r="E723" s="506"/>
      <c r="F723" s="195"/>
    </row>
    <row r="724" spans="5:6">
      <c r="E724" s="506"/>
      <c r="F724" s="195"/>
    </row>
    <row r="725" spans="5:6">
      <c r="E725" s="506"/>
      <c r="F725" s="195"/>
    </row>
    <row r="726" spans="5:6">
      <c r="E726" s="506"/>
      <c r="F726" s="195"/>
    </row>
    <row r="727" spans="5:6">
      <c r="E727" s="506"/>
      <c r="F727" s="195"/>
    </row>
    <row r="728" spans="5:6">
      <c r="E728" s="506"/>
      <c r="F728" s="195"/>
    </row>
    <row r="729" spans="5:6">
      <c r="E729" s="506"/>
      <c r="F729" s="195"/>
    </row>
    <row r="730" spans="5:6">
      <c r="E730" s="506"/>
      <c r="F730" s="195"/>
    </row>
    <row r="731" spans="5:6">
      <c r="E731" s="506"/>
      <c r="F731" s="195"/>
    </row>
    <row r="732" spans="5:6">
      <c r="E732" s="506"/>
      <c r="F732" s="195"/>
    </row>
    <row r="733" spans="5:6">
      <c r="E733" s="506"/>
      <c r="F733" s="195"/>
    </row>
    <row r="734" spans="5:6">
      <c r="E734" s="506"/>
      <c r="F734" s="195"/>
    </row>
    <row r="735" spans="5:6">
      <c r="E735" s="506"/>
      <c r="F735" s="195"/>
    </row>
    <row r="736" spans="5:6">
      <c r="E736" s="506"/>
      <c r="F736" s="195"/>
    </row>
    <row r="737" spans="5:6">
      <c r="E737" s="506"/>
      <c r="F737" s="195"/>
    </row>
    <row r="738" spans="5:6">
      <c r="E738" s="506"/>
      <c r="F738" s="195"/>
    </row>
    <row r="739" spans="5:6">
      <c r="E739" s="506"/>
      <c r="F739" s="195"/>
    </row>
    <row r="740" spans="5:6">
      <c r="E740" s="506"/>
      <c r="F740" s="195"/>
    </row>
    <row r="741" spans="5:6">
      <c r="E741" s="506"/>
      <c r="F741" s="195"/>
    </row>
    <row r="742" spans="5:6">
      <c r="E742" s="506"/>
      <c r="F742" s="195"/>
    </row>
    <row r="743" spans="5:6">
      <c r="E743" s="506"/>
      <c r="F743" s="195"/>
    </row>
    <row r="744" spans="5:6">
      <c r="E744" s="506"/>
      <c r="F744" s="195"/>
    </row>
    <row r="745" spans="5:6">
      <c r="E745" s="506"/>
      <c r="F745" s="195"/>
    </row>
    <row r="746" spans="5:6">
      <c r="E746" s="506"/>
      <c r="F746" s="195"/>
    </row>
    <row r="747" spans="5:6">
      <c r="E747" s="506"/>
      <c r="F747" s="195"/>
    </row>
    <row r="748" spans="5:6">
      <c r="E748" s="506"/>
      <c r="F748" s="195"/>
    </row>
    <row r="749" spans="5:6">
      <c r="E749" s="506"/>
      <c r="F749" s="195"/>
    </row>
    <row r="750" spans="5:6">
      <c r="E750" s="506"/>
      <c r="F750" s="195"/>
    </row>
    <row r="751" spans="5:6">
      <c r="E751" s="506"/>
      <c r="F751" s="195"/>
    </row>
    <row r="752" spans="5:6">
      <c r="E752" s="506"/>
      <c r="F752" s="195"/>
    </row>
    <row r="753" spans="5:6">
      <c r="E753" s="506"/>
      <c r="F753" s="195"/>
    </row>
    <row r="754" spans="5:6">
      <c r="E754" s="506"/>
      <c r="F754" s="195"/>
    </row>
    <row r="755" spans="5:6">
      <c r="E755" s="506"/>
      <c r="F755" s="195"/>
    </row>
    <row r="756" spans="5:6">
      <c r="E756" s="506"/>
      <c r="F756" s="195"/>
    </row>
    <row r="757" spans="5:6">
      <c r="E757" s="506"/>
      <c r="F757" s="195"/>
    </row>
    <row r="758" spans="5:6">
      <c r="E758" s="506"/>
      <c r="F758" s="195"/>
    </row>
    <row r="759" spans="5:6">
      <c r="E759" s="506"/>
      <c r="F759" s="195"/>
    </row>
    <row r="760" spans="5:6">
      <c r="E760" s="506"/>
      <c r="F760" s="195"/>
    </row>
    <row r="761" spans="5:6">
      <c r="E761" s="506"/>
      <c r="F761" s="195"/>
    </row>
    <row r="762" spans="5:6">
      <c r="E762" s="506"/>
      <c r="F762" s="195"/>
    </row>
    <row r="763" spans="5:6">
      <c r="E763" s="506"/>
      <c r="F763" s="195"/>
    </row>
    <row r="764" spans="5:6">
      <c r="E764" s="506"/>
      <c r="F764" s="195"/>
    </row>
    <row r="765" spans="5:6">
      <c r="E765" s="506"/>
      <c r="F765" s="195"/>
    </row>
    <row r="766" spans="5:6">
      <c r="E766" s="506"/>
      <c r="F766" s="195"/>
    </row>
    <row r="767" spans="5:6">
      <c r="E767" s="506"/>
      <c r="F767" s="195"/>
    </row>
    <row r="768" spans="5:6">
      <c r="E768" s="506"/>
      <c r="F768" s="195"/>
    </row>
    <row r="769" spans="5:6">
      <c r="E769" s="506"/>
      <c r="F769" s="195"/>
    </row>
    <row r="770" spans="5:6">
      <c r="E770" s="506"/>
      <c r="F770" s="195"/>
    </row>
    <row r="771" spans="5:6">
      <c r="E771" s="506"/>
      <c r="F771" s="195"/>
    </row>
    <row r="772" spans="5:6">
      <c r="E772" s="506"/>
      <c r="F772" s="195"/>
    </row>
    <row r="773" spans="5:6">
      <c r="E773" s="506"/>
      <c r="F773" s="195"/>
    </row>
    <row r="774" spans="5:6">
      <c r="E774" s="506"/>
      <c r="F774" s="195"/>
    </row>
    <row r="775" spans="5:6">
      <c r="E775" s="506"/>
      <c r="F775" s="195"/>
    </row>
    <row r="776" spans="5:6">
      <c r="E776" s="506"/>
      <c r="F776" s="195"/>
    </row>
    <row r="777" spans="5:6">
      <c r="E777" s="506"/>
      <c r="F777" s="195"/>
    </row>
    <row r="778" spans="5:6">
      <c r="E778" s="506"/>
      <c r="F778" s="195"/>
    </row>
    <row r="779" spans="5:6">
      <c r="E779" s="506"/>
      <c r="F779" s="195"/>
    </row>
    <row r="780" spans="5:6">
      <c r="E780" s="506"/>
      <c r="F780" s="195"/>
    </row>
    <row r="781" spans="5:6">
      <c r="E781" s="506"/>
      <c r="F781" s="195"/>
    </row>
    <row r="782" spans="5:6">
      <c r="E782" s="506"/>
      <c r="F782" s="195"/>
    </row>
    <row r="783" spans="5:6">
      <c r="E783" s="506"/>
      <c r="F783" s="195"/>
    </row>
    <row r="784" spans="5:6">
      <c r="E784" s="506"/>
      <c r="F784" s="195"/>
    </row>
    <row r="785" spans="5:6">
      <c r="E785" s="506"/>
      <c r="F785" s="195"/>
    </row>
    <row r="786" spans="5:6">
      <c r="E786" s="506"/>
      <c r="F786" s="195"/>
    </row>
    <row r="787" spans="5:6">
      <c r="E787" s="506"/>
      <c r="F787" s="195"/>
    </row>
    <row r="788" spans="5:6">
      <c r="E788" s="506"/>
      <c r="F788" s="195"/>
    </row>
    <row r="789" spans="5:6">
      <c r="E789" s="506"/>
      <c r="F789" s="195"/>
    </row>
    <row r="790" spans="5:6">
      <c r="E790" s="506"/>
      <c r="F790" s="195"/>
    </row>
    <row r="791" spans="5:6">
      <c r="E791" s="506"/>
      <c r="F791" s="195"/>
    </row>
    <row r="792" spans="5:6">
      <c r="E792" s="506"/>
      <c r="F792" s="195"/>
    </row>
    <row r="793" spans="5:6">
      <c r="E793" s="506"/>
      <c r="F793" s="195"/>
    </row>
    <row r="794" spans="5:6">
      <c r="E794" s="506"/>
      <c r="F794" s="195"/>
    </row>
    <row r="795" spans="5:6">
      <c r="E795" s="506"/>
      <c r="F795" s="195"/>
    </row>
    <row r="796" spans="5:6">
      <c r="E796" s="506"/>
      <c r="F796" s="195"/>
    </row>
    <row r="797" spans="5:6">
      <c r="E797" s="506"/>
      <c r="F797" s="195"/>
    </row>
    <row r="798" spans="5:6">
      <c r="E798" s="506"/>
      <c r="F798" s="195"/>
    </row>
    <row r="799" spans="5:6">
      <c r="E799" s="506"/>
      <c r="F799" s="195"/>
    </row>
    <row r="800" spans="5:6">
      <c r="E800" s="506"/>
      <c r="F800" s="195"/>
    </row>
    <row r="801" spans="5:6">
      <c r="E801" s="506"/>
      <c r="F801" s="195"/>
    </row>
    <row r="802" spans="5:6">
      <c r="E802" s="506"/>
      <c r="F802" s="195"/>
    </row>
    <row r="803" spans="5:6">
      <c r="E803" s="506"/>
      <c r="F803" s="195"/>
    </row>
    <row r="804" spans="5:6">
      <c r="E804" s="506"/>
      <c r="F804" s="195"/>
    </row>
    <row r="805" spans="5:6">
      <c r="E805" s="506"/>
      <c r="F805" s="195"/>
    </row>
    <row r="806" spans="5:6">
      <c r="E806" s="506"/>
      <c r="F806" s="195"/>
    </row>
    <row r="807" spans="5:6">
      <c r="E807" s="506"/>
      <c r="F807" s="195"/>
    </row>
    <row r="808" spans="5:6">
      <c r="E808" s="506"/>
      <c r="F808" s="195"/>
    </row>
    <row r="809" spans="5:6">
      <c r="E809" s="506"/>
      <c r="F809" s="195"/>
    </row>
    <row r="810" spans="5:6">
      <c r="E810" s="506"/>
      <c r="F810" s="195"/>
    </row>
    <row r="811" spans="5:6">
      <c r="E811" s="506"/>
      <c r="F811" s="195"/>
    </row>
    <row r="812" spans="5:6">
      <c r="E812" s="506"/>
      <c r="F812" s="195"/>
    </row>
    <row r="813" spans="5:6">
      <c r="E813" s="506"/>
      <c r="F813" s="195"/>
    </row>
    <row r="814" spans="5:6">
      <c r="E814" s="506"/>
      <c r="F814" s="195"/>
    </row>
    <row r="815" spans="5:6">
      <c r="E815" s="506"/>
      <c r="F815" s="195"/>
    </row>
    <row r="816" spans="5:6">
      <c r="E816" s="506"/>
      <c r="F816" s="195"/>
    </row>
    <row r="817" spans="5:6">
      <c r="E817" s="506"/>
      <c r="F817" s="195"/>
    </row>
    <row r="818" spans="5:6">
      <c r="E818" s="506"/>
      <c r="F818" s="195"/>
    </row>
    <row r="819" spans="5:6">
      <c r="E819" s="506"/>
      <c r="F819" s="195"/>
    </row>
    <row r="820" spans="5:6">
      <c r="E820" s="506"/>
      <c r="F820" s="195"/>
    </row>
    <row r="821" spans="5:6">
      <c r="E821" s="506"/>
      <c r="F821" s="195"/>
    </row>
    <row r="822" spans="5:6">
      <c r="E822" s="506"/>
      <c r="F822" s="195"/>
    </row>
    <row r="823" spans="5:6">
      <c r="E823" s="506"/>
      <c r="F823" s="195"/>
    </row>
    <row r="824" spans="5:6">
      <c r="E824" s="506"/>
      <c r="F824" s="195"/>
    </row>
    <row r="825" spans="5:6">
      <c r="E825" s="506"/>
      <c r="F825" s="195"/>
    </row>
    <row r="826" spans="5:6">
      <c r="E826" s="506"/>
      <c r="F826" s="195"/>
    </row>
    <row r="827" spans="5:6">
      <c r="E827" s="506"/>
      <c r="F827" s="195"/>
    </row>
    <row r="828" spans="5:6">
      <c r="E828" s="506"/>
      <c r="F828" s="195"/>
    </row>
    <row r="829" spans="5:6">
      <c r="E829" s="506"/>
      <c r="F829" s="195"/>
    </row>
    <row r="830" spans="5:6">
      <c r="E830" s="506"/>
      <c r="F830" s="195"/>
    </row>
    <row r="831" spans="5:6">
      <c r="E831" s="506"/>
      <c r="F831" s="195"/>
    </row>
    <row r="832" spans="5:6">
      <c r="E832" s="506"/>
      <c r="F832" s="195"/>
    </row>
    <row r="833" spans="5:6">
      <c r="E833" s="506"/>
      <c r="F833" s="195"/>
    </row>
    <row r="834" spans="5:6">
      <c r="E834" s="506"/>
      <c r="F834" s="195"/>
    </row>
    <row r="835" spans="5:6">
      <c r="E835" s="506"/>
      <c r="F835" s="195"/>
    </row>
    <row r="836" spans="5:6">
      <c r="E836" s="506"/>
      <c r="F836" s="195"/>
    </row>
    <row r="837" spans="5:6">
      <c r="E837" s="506"/>
      <c r="F837" s="195"/>
    </row>
    <row r="838" spans="5:6">
      <c r="E838" s="506"/>
      <c r="F838" s="195"/>
    </row>
    <row r="839" spans="5:6">
      <c r="E839" s="506"/>
      <c r="F839" s="195"/>
    </row>
    <row r="840" spans="5:6">
      <c r="E840" s="506"/>
      <c r="F840" s="195"/>
    </row>
    <row r="841" spans="5:6">
      <c r="E841" s="506"/>
      <c r="F841" s="195"/>
    </row>
    <row r="842" spans="5:6">
      <c r="E842" s="506"/>
      <c r="F842" s="195"/>
    </row>
    <row r="843" spans="5:6">
      <c r="E843" s="506"/>
      <c r="F843" s="195"/>
    </row>
    <row r="844" spans="5:6">
      <c r="E844" s="506"/>
      <c r="F844" s="195"/>
    </row>
    <row r="845" spans="5:6">
      <c r="E845" s="506"/>
      <c r="F845" s="195"/>
    </row>
    <row r="846" spans="5:6">
      <c r="E846" s="506"/>
      <c r="F846" s="195"/>
    </row>
    <row r="847" spans="5:6">
      <c r="E847" s="506"/>
      <c r="F847" s="195"/>
    </row>
    <row r="848" spans="5:6">
      <c r="E848" s="506"/>
      <c r="F848" s="195"/>
    </row>
    <row r="849" spans="5:6">
      <c r="E849" s="506"/>
      <c r="F849" s="195"/>
    </row>
    <row r="850" spans="5:6">
      <c r="E850" s="506"/>
      <c r="F850" s="195"/>
    </row>
    <row r="851" spans="5:6">
      <c r="E851" s="506"/>
      <c r="F851" s="195"/>
    </row>
    <row r="852" spans="5:6">
      <c r="E852" s="506"/>
      <c r="F852" s="195"/>
    </row>
    <row r="853" spans="5:6">
      <c r="E853" s="506"/>
      <c r="F853" s="195"/>
    </row>
    <row r="854" spans="5:6">
      <c r="E854" s="506"/>
      <c r="F854" s="195"/>
    </row>
    <row r="855" spans="5:6">
      <c r="E855" s="506"/>
      <c r="F855" s="195"/>
    </row>
    <row r="856" spans="5:6">
      <c r="E856" s="506"/>
      <c r="F856" s="195"/>
    </row>
    <row r="857" spans="5:6">
      <c r="E857" s="506"/>
      <c r="F857" s="195"/>
    </row>
    <row r="858" spans="5:6">
      <c r="E858" s="506"/>
      <c r="F858" s="195"/>
    </row>
    <row r="859" spans="5:6">
      <c r="E859" s="506"/>
      <c r="F859" s="195"/>
    </row>
    <row r="860" spans="5:6">
      <c r="E860" s="506"/>
      <c r="F860" s="195"/>
    </row>
    <row r="861" spans="5:6">
      <c r="E861" s="506"/>
      <c r="F861" s="195"/>
    </row>
    <row r="862" spans="5:6">
      <c r="E862" s="506"/>
      <c r="F862" s="195"/>
    </row>
    <row r="863" spans="5:6">
      <c r="E863" s="506"/>
      <c r="F863" s="195"/>
    </row>
    <row r="864" spans="5:6">
      <c r="E864" s="506"/>
      <c r="F864" s="195"/>
    </row>
    <row r="865" spans="5:6">
      <c r="E865" s="506"/>
      <c r="F865" s="195"/>
    </row>
    <row r="866" spans="5:6">
      <c r="E866" s="506"/>
      <c r="F866" s="195"/>
    </row>
    <row r="867" spans="5:6">
      <c r="E867" s="506"/>
      <c r="F867" s="195"/>
    </row>
    <row r="868" spans="5:6">
      <c r="E868" s="506"/>
      <c r="F868" s="195"/>
    </row>
    <row r="869" spans="5:6">
      <c r="E869" s="506"/>
      <c r="F869" s="195"/>
    </row>
    <row r="870" spans="5:6">
      <c r="E870" s="506"/>
      <c r="F870" s="195"/>
    </row>
    <row r="871" spans="5:6">
      <c r="E871" s="506"/>
      <c r="F871" s="195"/>
    </row>
    <row r="872" spans="5:6">
      <c r="E872" s="506"/>
      <c r="F872" s="195"/>
    </row>
    <row r="873" spans="5:6">
      <c r="E873" s="506"/>
      <c r="F873" s="195"/>
    </row>
    <row r="874" spans="5:6">
      <c r="E874" s="506"/>
      <c r="F874" s="195"/>
    </row>
    <row r="875" spans="5:6">
      <c r="E875" s="506"/>
      <c r="F875" s="195"/>
    </row>
    <row r="876" spans="5:6">
      <c r="E876" s="506"/>
      <c r="F876" s="195"/>
    </row>
    <row r="877" spans="5:6">
      <c r="E877" s="506"/>
      <c r="F877" s="195"/>
    </row>
    <row r="878" spans="5:6">
      <c r="E878" s="506"/>
      <c r="F878" s="195"/>
    </row>
    <row r="879" spans="5:6">
      <c r="E879" s="506"/>
      <c r="F879" s="195"/>
    </row>
    <row r="880" spans="5:6">
      <c r="E880" s="506"/>
      <c r="F880" s="195"/>
    </row>
    <row r="881" spans="5:6">
      <c r="E881" s="506"/>
      <c r="F881" s="195"/>
    </row>
    <row r="882" spans="5:6">
      <c r="E882" s="506"/>
      <c r="F882" s="195"/>
    </row>
    <row r="883" spans="5:6">
      <c r="E883" s="506"/>
      <c r="F883" s="195"/>
    </row>
    <row r="884" spans="5:6">
      <c r="E884" s="506"/>
      <c r="F884" s="195"/>
    </row>
    <row r="885" spans="5:6">
      <c r="E885" s="506"/>
      <c r="F885" s="195"/>
    </row>
    <row r="886" spans="5:6">
      <c r="E886" s="506"/>
      <c r="F886" s="195"/>
    </row>
    <row r="887" spans="5:6">
      <c r="E887" s="506"/>
      <c r="F887" s="195"/>
    </row>
    <row r="888" spans="5:6">
      <c r="E888" s="506"/>
      <c r="F888" s="195"/>
    </row>
    <row r="889" spans="5:6">
      <c r="E889" s="506"/>
      <c r="F889" s="195"/>
    </row>
    <row r="890" spans="5:6">
      <c r="E890" s="506"/>
      <c r="F890" s="195"/>
    </row>
    <row r="891" spans="5:6">
      <c r="E891" s="506"/>
      <c r="F891" s="195"/>
    </row>
    <row r="892" spans="5:6">
      <c r="E892" s="506"/>
      <c r="F892" s="195"/>
    </row>
    <row r="893" spans="5:6">
      <c r="E893" s="506"/>
      <c r="F893" s="195"/>
    </row>
    <row r="894" spans="5:6">
      <c r="E894" s="506"/>
      <c r="F894" s="195"/>
    </row>
    <row r="895" spans="5:6">
      <c r="E895" s="506"/>
      <c r="F895" s="195"/>
    </row>
    <row r="896" spans="5:6">
      <c r="E896" s="506"/>
      <c r="F896" s="195"/>
    </row>
    <row r="897" spans="5:6">
      <c r="E897" s="506"/>
      <c r="F897" s="195"/>
    </row>
    <row r="898" spans="5:6">
      <c r="E898" s="506"/>
      <c r="F898" s="195"/>
    </row>
    <row r="899" spans="5:6">
      <c r="E899" s="506"/>
      <c r="F899" s="195"/>
    </row>
    <row r="900" spans="5:6">
      <c r="E900" s="506"/>
      <c r="F900" s="195"/>
    </row>
    <row r="901" spans="5:6">
      <c r="E901" s="506"/>
      <c r="F901" s="195"/>
    </row>
    <row r="902" spans="5:6">
      <c r="E902" s="506"/>
      <c r="F902" s="195"/>
    </row>
    <row r="903" spans="5:6">
      <c r="E903" s="506"/>
      <c r="F903" s="195"/>
    </row>
    <row r="904" spans="5:6">
      <c r="E904" s="506"/>
      <c r="F904" s="195"/>
    </row>
    <row r="905" spans="5:6">
      <c r="E905" s="506"/>
      <c r="F905" s="195"/>
    </row>
    <row r="906" spans="5:6">
      <c r="E906" s="506"/>
      <c r="F906" s="195"/>
    </row>
    <row r="907" spans="5:6">
      <c r="E907" s="506"/>
      <c r="F907" s="195"/>
    </row>
    <row r="908" spans="5:6">
      <c r="E908" s="506"/>
      <c r="F908" s="195"/>
    </row>
    <row r="909" spans="5:6">
      <c r="E909" s="506"/>
      <c r="F909" s="195"/>
    </row>
    <row r="910" spans="5:6">
      <c r="E910" s="506"/>
      <c r="F910" s="195"/>
    </row>
    <row r="911" spans="5:6">
      <c r="E911" s="506"/>
      <c r="F911" s="195"/>
    </row>
    <row r="912" spans="5:6">
      <c r="E912" s="506"/>
      <c r="F912" s="195"/>
    </row>
    <row r="913" spans="5:6">
      <c r="E913" s="506"/>
      <c r="F913" s="195"/>
    </row>
    <row r="914" spans="5:6">
      <c r="E914" s="506"/>
      <c r="F914" s="195"/>
    </row>
    <row r="915" spans="5:6">
      <c r="E915" s="506"/>
      <c r="F915" s="195"/>
    </row>
    <row r="916" spans="5:6">
      <c r="E916" s="506"/>
      <c r="F916" s="195"/>
    </row>
    <row r="917" spans="5:6">
      <c r="E917" s="506"/>
      <c r="F917" s="195"/>
    </row>
    <row r="918" spans="5:6">
      <c r="E918" s="506"/>
      <c r="F918" s="195"/>
    </row>
    <row r="919" spans="5:6">
      <c r="E919" s="506"/>
      <c r="F919" s="195"/>
    </row>
    <row r="920" spans="5:6">
      <c r="E920" s="506"/>
      <c r="F920" s="195"/>
    </row>
    <row r="921" spans="5:6">
      <c r="E921" s="506"/>
      <c r="F921" s="195"/>
    </row>
    <row r="922" spans="5:6">
      <c r="E922" s="506"/>
      <c r="F922" s="195"/>
    </row>
    <row r="923" spans="5:6">
      <c r="E923" s="506"/>
      <c r="F923" s="195"/>
    </row>
    <row r="924" spans="5:6">
      <c r="E924" s="506"/>
      <c r="F924" s="195"/>
    </row>
    <row r="925" spans="5:6">
      <c r="E925" s="506"/>
      <c r="F925" s="195"/>
    </row>
    <row r="926" spans="5:6">
      <c r="E926" s="506"/>
      <c r="F926" s="195"/>
    </row>
    <row r="927" spans="5:6">
      <c r="E927" s="506"/>
      <c r="F927" s="195"/>
    </row>
    <row r="928" spans="5:6">
      <c r="E928" s="506"/>
      <c r="F928" s="195"/>
    </row>
    <row r="929" spans="5:6">
      <c r="E929" s="506"/>
      <c r="F929" s="195"/>
    </row>
    <row r="930" spans="5:6">
      <c r="E930" s="506"/>
      <c r="F930" s="195"/>
    </row>
    <row r="931" spans="5:6">
      <c r="E931" s="506"/>
      <c r="F931" s="195"/>
    </row>
    <row r="932" spans="5:6">
      <c r="E932" s="506"/>
      <c r="F932" s="195"/>
    </row>
    <row r="933" spans="5:6">
      <c r="E933" s="506"/>
      <c r="F933" s="195"/>
    </row>
    <row r="934" spans="5:6">
      <c r="E934" s="506"/>
      <c r="F934" s="195"/>
    </row>
    <row r="935" spans="5:6">
      <c r="E935" s="506"/>
      <c r="F935" s="195"/>
    </row>
    <row r="936" spans="5:6">
      <c r="E936" s="506"/>
      <c r="F936" s="195"/>
    </row>
    <row r="937" spans="5:6">
      <c r="E937" s="506"/>
      <c r="F937" s="195"/>
    </row>
    <row r="938" spans="5:6">
      <c r="E938" s="506"/>
      <c r="F938" s="195"/>
    </row>
    <row r="939" spans="5:6">
      <c r="E939" s="506"/>
      <c r="F939" s="195"/>
    </row>
    <row r="940" spans="5:6">
      <c r="E940" s="506"/>
      <c r="F940" s="195"/>
    </row>
    <row r="941" spans="5:6">
      <c r="E941" s="506"/>
      <c r="F941" s="195"/>
    </row>
    <row r="942" spans="5:6">
      <c r="E942" s="506"/>
      <c r="F942" s="195"/>
    </row>
    <row r="943" spans="5:6">
      <c r="E943" s="506"/>
      <c r="F943" s="195"/>
    </row>
    <row r="944" spans="5:6">
      <c r="E944" s="506"/>
      <c r="F944" s="195"/>
    </row>
    <row r="945" spans="5:6">
      <c r="E945" s="506"/>
      <c r="F945" s="195"/>
    </row>
    <row r="946" spans="5:6">
      <c r="E946" s="506"/>
      <c r="F946" s="195"/>
    </row>
    <row r="947" spans="5:6">
      <c r="E947" s="506"/>
      <c r="F947" s="195"/>
    </row>
    <row r="948" spans="5:6">
      <c r="E948" s="506"/>
      <c r="F948" s="195"/>
    </row>
    <row r="949" spans="5:6">
      <c r="E949" s="506"/>
      <c r="F949" s="195"/>
    </row>
    <row r="950" spans="5:6">
      <c r="E950" s="506"/>
      <c r="F950" s="195"/>
    </row>
    <row r="951" spans="5:6">
      <c r="E951" s="506"/>
      <c r="F951" s="195"/>
    </row>
    <row r="952" spans="5:6">
      <c r="E952" s="506"/>
      <c r="F952" s="195"/>
    </row>
    <row r="953" spans="5:6">
      <c r="E953" s="506"/>
      <c r="F953" s="195"/>
    </row>
    <row r="954" spans="5:6">
      <c r="E954" s="506"/>
      <c r="F954" s="195"/>
    </row>
    <row r="955" spans="5:6">
      <c r="E955" s="506"/>
      <c r="F955" s="195"/>
    </row>
    <row r="956" spans="5:6">
      <c r="E956" s="506"/>
      <c r="F956" s="195"/>
    </row>
    <row r="957" spans="5:6">
      <c r="E957" s="506"/>
      <c r="F957" s="195"/>
    </row>
    <row r="958" spans="5:6">
      <c r="E958" s="506"/>
      <c r="F958" s="195"/>
    </row>
    <row r="959" spans="5:6">
      <c r="E959" s="506"/>
      <c r="F959" s="195"/>
    </row>
    <row r="960" spans="5:6">
      <c r="E960" s="506"/>
      <c r="F960" s="195"/>
    </row>
    <row r="961" spans="5:6">
      <c r="E961" s="506"/>
      <c r="F961" s="195"/>
    </row>
    <row r="962" spans="5:6">
      <c r="E962" s="506"/>
      <c r="F962" s="195"/>
    </row>
    <row r="963" spans="5:6">
      <c r="E963" s="506"/>
      <c r="F963" s="195"/>
    </row>
    <row r="964" spans="5:6">
      <c r="E964" s="506"/>
      <c r="F964" s="195"/>
    </row>
    <row r="965" spans="5:6">
      <c r="E965" s="506"/>
      <c r="F965" s="195"/>
    </row>
    <row r="966" spans="5:6">
      <c r="E966" s="506"/>
      <c r="F966" s="195"/>
    </row>
    <row r="967" spans="5:6">
      <c r="E967" s="506"/>
      <c r="F967" s="195"/>
    </row>
    <row r="968" spans="5:6">
      <c r="E968" s="506"/>
      <c r="F968" s="195"/>
    </row>
    <row r="969" spans="5:6">
      <c r="E969" s="506"/>
      <c r="F969" s="195"/>
    </row>
    <row r="970" spans="5:6">
      <c r="E970" s="506"/>
      <c r="F970" s="195"/>
    </row>
    <row r="971" spans="5:6">
      <c r="E971" s="506"/>
      <c r="F971" s="195"/>
    </row>
    <row r="972" spans="5:6">
      <c r="E972" s="506"/>
      <c r="F972" s="195"/>
    </row>
    <row r="973" spans="5:6">
      <c r="E973" s="506"/>
      <c r="F973" s="195"/>
    </row>
    <row r="974" spans="5:6">
      <c r="E974" s="506"/>
      <c r="F974" s="195"/>
    </row>
    <row r="975" spans="5:6">
      <c r="E975" s="506"/>
      <c r="F975" s="195"/>
    </row>
    <row r="976" spans="5:6">
      <c r="E976" s="506"/>
      <c r="F976" s="195"/>
    </row>
    <row r="977" spans="5:6">
      <c r="E977" s="506"/>
      <c r="F977" s="195"/>
    </row>
    <row r="978" spans="5:6">
      <c r="E978" s="506"/>
      <c r="F978" s="195"/>
    </row>
    <row r="979" spans="5:6">
      <c r="E979" s="506"/>
      <c r="F979" s="195"/>
    </row>
    <row r="980" spans="5:6">
      <c r="E980" s="506"/>
      <c r="F980" s="195"/>
    </row>
    <row r="981" spans="5:6">
      <c r="E981" s="506"/>
      <c r="F981" s="195"/>
    </row>
    <row r="982" spans="5:6">
      <c r="E982" s="506"/>
      <c r="F982" s="195"/>
    </row>
    <row r="983" spans="5:6">
      <c r="E983" s="506"/>
      <c r="F983" s="195"/>
    </row>
    <row r="984" spans="5:6">
      <c r="E984" s="506"/>
      <c r="F984" s="195"/>
    </row>
    <row r="985" spans="5:6">
      <c r="E985" s="506"/>
      <c r="F985" s="195"/>
    </row>
    <row r="986" spans="5:6">
      <c r="E986" s="506"/>
      <c r="F986" s="195"/>
    </row>
    <row r="987" spans="5:6">
      <c r="E987" s="506"/>
      <c r="F987" s="195"/>
    </row>
    <row r="988" spans="5:6">
      <c r="E988" s="506"/>
      <c r="F988" s="195"/>
    </row>
    <row r="989" spans="5:6">
      <c r="E989" s="506"/>
      <c r="F989" s="195"/>
    </row>
    <row r="990" spans="5:6">
      <c r="E990" s="506"/>
      <c r="F990" s="195"/>
    </row>
    <row r="991" spans="5:6">
      <c r="E991" s="506"/>
      <c r="F991" s="195"/>
    </row>
    <row r="992" spans="5:6">
      <c r="E992" s="506"/>
      <c r="F992" s="195"/>
    </row>
    <row r="993" spans="5:6">
      <c r="E993" s="506"/>
      <c r="F993" s="195"/>
    </row>
    <row r="994" spans="5:6">
      <c r="E994" s="506"/>
      <c r="F994" s="195"/>
    </row>
    <row r="995" spans="5:6">
      <c r="E995" s="506"/>
      <c r="F995" s="195"/>
    </row>
    <row r="996" spans="5:6">
      <c r="E996" s="506"/>
      <c r="F996" s="195"/>
    </row>
    <row r="997" spans="5:6">
      <c r="E997" s="506"/>
      <c r="F997" s="195"/>
    </row>
    <row r="998" spans="5:6">
      <c r="E998" s="506"/>
      <c r="F998" s="195"/>
    </row>
    <row r="999" spans="5:6">
      <c r="E999" s="506"/>
      <c r="F999" s="195"/>
    </row>
    <row r="1000" spans="5:6">
      <c r="E1000" s="506"/>
      <c r="F1000" s="195"/>
    </row>
    <row r="1001" spans="5:6">
      <c r="E1001" s="506"/>
      <c r="F1001" s="195"/>
    </row>
    <row r="1002" spans="5:6">
      <c r="E1002" s="506"/>
      <c r="F1002" s="195"/>
    </row>
    <row r="1003" spans="5:6">
      <c r="E1003" s="506"/>
      <c r="F1003" s="195"/>
    </row>
    <row r="1004" spans="5:6">
      <c r="E1004" s="506"/>
      <c r="F1004" s="195"/>
    </row>
    <row r="1005" spans="5:6">
      <c r="E1005" s="506"/>
      <c r="F1005" s="195"/>
    </row>
    <row r="1006" spans="5:6">
      <c r="E1006" s="506"/>
      <c r="F1006" s="195"/>
    </row>
    <row r="1007" spans="5:6">
      <c r="E1007" s="506"/>
      <c r="F1007" s="195"/>
    </row>
    <row r="1008" spans="5:6">
      <c r="E1008" s="506"/>
      <c r="F1008" s="195"/>
    </row>
    <row r="1009" spans="5:6">
      <c r="E1009" s="506"/>
      <c r="F1009" s="195"/>
    </row>
    <row r="1010" spans="5:6">
      <c r="E1010" s="506"/>
      <c r="F1010" s="195"/>
    </row>
    <row r="1011" spans="5:6">
      <c r="E1011" s="506"/>
      <c r="F1011" s="195"/>
    </row>
    <row r="1012" spans="5:6">
      <c r="E1012" s="506"/>
      <c r="F1012" s="195"/>
    </row>
    <row r="1013" spans="5:6">
      <c r="E1013" s="506"/>
      <c r="F1013" s="195"/>
    </row>
    <row r="1014" spans="5:6">
      <c r="E1014" s="506"/>
      <c r="F1014" s="195"/>
    </row>
    <row r="1015" spans="5:6">
      <c r="E1015" s="506"/>
      <c r="F1015" s="195"/>
    </row>
    <row r="1016" spans="5:6">
      <c r="E1016" s="506"/>
      <c r="F1016" s="195"/>
    </row>
    <row r="1017" spans="5:6">
      <c r="E1017" s="506"/>
      <c r="F1017" s="195"/>
    </row>
    <row r="1018" spans="5:6">
      <c r="E1018" s="506"/>
      <c r="F1018" s="195"/>
    </row>
    <row r="1019" spans="5:6">
      <c r="E1019" s="506"/>
      <c r="F1019" s="195"/>
    </row>
    <row r="1020" spans="5:6">
      <c r="E1020" s="506"/>
      <c r="F1020" s="195"/>
    </row>
    <row r="1021" spans="5:6">
      <c r="E1021" s="506"/>
      <c r="F1021" s="195"/>
    </row>
    <row r="1022" spans="5:6">
      <c r="E1022" s="506"/>
      <c r="F1022" s="195"/>
    </row>
    <row r="1023" spans="5:6">
      <c r="E1023" s="506"/>
      <c r="F1023" s="195"/>
    </row>
    <row r="1024" spans="5:6">
      <c r="E1024" s="506"/>
      <c r="F1024" s="195"/>
    </row>
    <row r="1025" spans="5:6">
      <c r="E1025" s="506"/>
      <c r="F1025" s="195"/>
    </row>
    <row r="1026" spans="5:6">
      <c r="E1026" s="506"/>
      <c r="F1026" s="195"/>
    </row>
    <row r="1027" spans="5:6">
      <c r="E1027" s="506"/>
      <c r="F1027" s="195"/>
    </row>
    <row r="1028" spans="5:6">
      <c r="E1028" s="506"/>
      <c r="F1028" s="195"/>
    </row>
    <row r="1029" spans="5:6">
      <c r="E1029" s="506"/>
      <c r="F1029" s="195"/>
    </row>
    <row r="1030" spans="5:6">
      <c r="E1030" s="506"/>
      <c r="F1030" s="195"/>
    </row>
    <row r="1031" spans="5:6">
      <c r="E1031" s="506"/>
      <c r="F1031" s="195"/>
    </row>
    <row r="1032" spans="5:6">
      <c r="E1032" s="506"/>
      <c r="F1032" s="195"/>
    </row>
    <row r="1033" spans="5:6">
      <c r="E1033" s="506"/>
      <c r="F1033" s="195"/>
    </row>
    <row r="1034" spans="5:6">
      <c r="E1034" s="506"/>
      <c r="F1034" s="195"/>
    </row>
    <row r="1035" spans="5:6">
      <c r="E1035" s="506"/>
      <c r="F1035" s="195"/>
    </row>
    <row r="1036" spans="5:6">
      <c r="E1036" s="506"/>
      <c r="F1036" s="195"/>
    </row>
    <row r="1037" spans="5:6">
      <c r="E1037" s="506"/>
      <c r="F1037" s="195"/>
    </row>
    <row r="1038" spans="5:6">
      <c r="E1038" s="506"/>
      <c r="F1038" s="195"/>
    </row>
    <row r="1039" spans="5:6">
      <c r="E1039" s="506"/>
      <c r="F1039" s="195"/>
    </row>
    <row r="1040" spans="5:6">
      <c r="E1040" s="506"/>
      <c r="F1040" s="195"/>
    </row>
    <row r="1041" spans="5:6">
      <c r="E1041" s="506"/>
      <c r="F1041" s="195"/>
    </row>
    <row r="1042" spans="5:6">
      <c r="E1042" s="506"/>
      <c r="F1042" s="195"/>
    </row>
    <row r="1043" spans="5:6">
      <c r="E1043" s="506"/>
      <c r="F1043" s="195"/>
    </row>
    <row r="1044" spans="5:6">
      <c r="E1044" s="506"/>
      <c r="F1044" s="195"/>
    </row>
    <row r="1045" spans="5:6">
      <c r="E1045" s="506"/>
      <c r="F1045" s="195"/>
    </row>
    <row r="1046" spans="5:6">
      <c r="E1046" s="506"/>
      <c r="F1046" s="195"/>
    </row>
    <row r="1047" spans="5:6">
      <c r="E1047" s="506"/>
      <c r="F1047" s="195"/>
    </row>
    <row r="1048" spans="5:6">
      <c r="E1048" s="506"/>
      <c r="F1048" s="195"/>
    </row>
    <row r="1049" spans="5:6">
      <c r="E1049" s="506"/>
      <c r="F1049" s="195"/>
    </row>
    <row r="1050" spans="5:6">
      <c r="E1050" s="506"/>
      <c r="F1050" s="195"/>
    </row>
    <row r="1051" spans="5:6">
      <c r="E1051" s="506"/>
      <c r="F1051" s="195"/>
    </row>
    <row r="1052" spans="5:6">
      <c r="E1052" s="506"/>
      <c r="F1052" s="195"/>
    </row>
    <row r="1053" spans="5:6">
      <c r="E1053" s="506"/>
      <c r="F1053" s="195"/>
    </row>
    <row r="1054" spans="5:6">
      <c r="E1054" s="506"/>
      <c r="F1054" s="195"/>
    </row>
    <row r="1055" spans="5:6">
      <c r="E1055" s="506"/>
      <c r="F1055" s="195"/>
    </row>
    <row r="1056" spans="5:6">
      <c r="E1056" s="506"/>
      <c r="F1056" s="195"/>
    </row>
    <row r="1057" spans="5:6">
      <c r="E1057" s="506"/>
      <c r="F1057" s="195"/>
    </row>
    <row r="1058" spans="5:6">
      <c r="E1058" s="506"/>
      <c r="F1058" s="195"/>
    </row>
    <row r="1059" spans="5:6">
      <c r="E1059" s="506"/>
      <c r="F1059" s="195"/>
    </row>
    <row r="1060" spans="5:6">
      <c r="E1060" s="506"/>
      <c r="F1060" s="195"/>
    </row>
    <row r="1061" spans="5:6">
      <c r="E1061" s="506"/>
      <c r="F1061" s="195"/>
    </row>
    <row r="1062" spans="5:6">
      <c r="E1062" s="506"/>
      <c r="F1062" s="195"/>
    </row>
    <row r="1063" spans="5:6">
      <c r="E1063" s="506"/>
      <c r="F1063" s="195"/>
    </row>
    <row r="1064" spans="5:6">
      <c r="E1064" s="506"/>
      <c r="F1064" s="195"/>
    </row>
    <row r="1065" spans="5:6">
      <c r="E1065" s="506"/>
      <c r="F1065" s="195"/>
    </row>
    <row r="1066" spans="5:6">
      <c r="E1066" s="506"/>
      <c r="F1066" s="195"/>
    </row>
    <row r="1067" spans="5:6">
      <c r="E1067" s="506"/>
      <c r="F1067" s="195"/>
    </row>
    <row r="1068" spans="5:6">
      <c r="E1068" s="506"/>
      <c r="F1068" s="195"/>
    </row>
    <row r="1069" spans="5:6">
      <c r="E1069" s="506"/>
      <c r="F1069" s="195"/>
    </row>
    <row r="1070" spans="5:6">
      <c r="E1070" s="506"/>
      <c r="F1070" s="195"/>
    </row>
    <row r="1071" spans="5:6">
      <c r="E1071" s="506"/>
      <c r="F1071" s="195"/>
    </row>
    <row r="1072" spans="5:6">
      <c r="E1072" s="506"/>
      <c r="F1072" s="195"/>
    </row>
    <row r="1073" spans="5:6">
      <c r="E1073" s="506"/>
      <c r="F1073" s="195"/>
    </row>
    <row r="1074" spans="5:6">
      <c r="E1074" s="506"/>
      <c r="F1074" s="195"/>
    </row>
    <row r="1075" spans="5:6">
      <c r="E1075" s="506"/>
      <c r="F1075" s="195"/>
    </row>
    <row r="1076" spans="5:6">
      <c r="E1076" s="506"/>
      <c r="F1076" s="195"/>
    </row>
    <row r="1077" spans="5:6">
      <c r="E1077" s="506"/>
      <c r="F1077" s="195"/>
    </row>
    <row r="1078" spans="5:6">
      <c r="E1078" s="506"/>
      <c r="F1078" s="195"/>
    </row>
    <row r="1079" spans="5:6">
      <c r="E1079" s="506"/>
      <c r="F1079" s="195"/>
    </row>
    <row r="1080" spans="5:6">
      <c r="E1080" s="506"/>
      <c r="F1080" s="195"/>
    </row>
    <row r="1081" spans="5:6">
      <c r="E1081" s="506"/>
      <c r="F1081" s="195"/>
    </row>
  </sheetData>
  <dataConsolidate/>
  <mergeCells count="24">
    <mergeCell ref="B95:F95"/>
    <mergeCell ref="B98:F98"/>
    <mergeCell ref="B9:F9"/>
    <mergeCell ref="B1:F1"/>
    <mergeCell ref="B2:F2"/>
    <mergeCell ref="B3:F3"/>
    <mergeCell ref="B4:F4"/>
    <mergeCell ref="B6:B8"/>
    <mergeCell ref="B105:F105"/>
    <mergeCell ref="B110:F110"/>
    <mergeCell ref="B113:F113"/>
    <mergeCell ref="B86:F86"/>
    <mergeCell ref="B13:F13"/>
    <mergeCell ref="B16:F16"/>
    <mergeCell ref="B19:F19"/>
    <mergeCell ref="B22:F22"/>
    <mergeCell ref="B38:F38"/>
    <mergeCell ref="B51:F51"/>
    <mergeCell ref="B59:F59"/>
    <mergeCell ref="B67:F67"/>
    <mergeCell ref="B74:F74"/>
    <mergeCell ref="B79:F79"/>
    <mergeCell ref="B83:F83"/>
    <mergeCell ref="B92:F92"/>
  </mergeCells>
  <pageMargins left="0.42" right="0.28000000000000003" top="0.7" bottom="0.55118110236220474" header="0.45" footer="0.27559055118110237"/>
  <pageSetup paperSize="9" scale="58" fitToHeight="11" orientation="portrait" r:id="rId1"/>
  <headerFooter alignWithMargins="0">
    <oddFooter>&amp;Rстр &amp;P из &amp;N</oddFooter>
  </headerFooter>
  <rowBreaks count="1" manualBreakCount="1">
    <brk id="73" min="1" max="5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84"/>
  <sheetViews>
    <sheetView showGridLines="0" view="pageBreakPreview" topLeftCell="B1" zoomScale="80" zoomScaleNormal="70" zoomScaleSheetLayoutView="80" zoomScalePageLayoutView="70" workbookViewId="0">
      <selection activeCell="B8" sqref="B8:F8"/>
    </sheetView>
  </sheetViews>
  <sheetFormatPr defaultColWidth="12.7109375" defaultRowHeight="12.75"/>
  <cols>
    <col min="1" max="1" width="7.5703125" style="393" hidden="1" customWidth="1"/>
    <col min="2" max="2" width="107.85546875" style="165" customWidth="1"/>
    <col min="3" max="3" width="14.7109375" style="196" customWidth="1"/>
    <col min="4" max="4" width="14.7109375" style="195" customWidth="1"/>
    <col min="5" max="5" width="14.7109375" style="507" customWidth="1"/>
    <col min="6" max="6" width="14.7109375" style="197" customWidth="1"/>
    <col min="7" max="7" width="31.85546875" style="396" customWidth="1"/>
    <col min="8" max="9" width="24.85546875" style="396" customWidth="1"/>
    <col min="10" max="10" width="24.85546875" style="351" customWidth="1"/>
    <col min="11" max="12" width="24.85546875" style="194" customWidth="1"/>
    <col min="13" max="249" width="9.140625" style="194" customWidth="1"/>
    <col min="250" max="250" width="72.7109375" style="194" customWidth="1"/>
    <col min="251" max="251" width="8.7109375" style="194" customWidth="1"/>
    <col min="252" max="252" width="20.7109375" style="194" customWidth="1"/>
    <col min="253" max="253" width="12.7109375" style="194" customWidth="1"/>
    <col min="254" max="254" width="0" style="194" hidden="1" customWidth="1"/>
    <col min="255" max="255" width="12.7109375" style="194"/>
    <col min="256" max="256" width="100.7109375" style="194" customWidth="1"/>
    <col min="257" max="260" width="14.7109375" style="194" customWidth="1"/>
    <col min="261" max="505" width="9.140625" style="194" customWidth="1"/>
    <col min="506" max="506" width="72.7109375" style="194" customWidth="1"/>
    <col min="507" max="507" width="8.7109375" style="194" customWidth="1"/>
    <col min="508" max="508" width="20.7109375" style="194" customWidth="1"/>
    <col min="509" max="509" width="12.7109375" style="194" customWidth="1"/>
    <col min="510" max="510" width="0" style="194" hidden="1" customWidth="1"/>
    <col min="511" max="511" width="12.7109375" style="194"/>
    <col min="512" max="512" width="100.7109375" style="194" customWidth="1"/>
    <col min="513" max="516" width="14.7109375" style="194" customWidth="1"/>
    <col min="517" max="761" width="9.140625" style="194" customWidth="1"/>
    <col min="762" max="762" width="72.7109375" style="194" customWidth="1"/>
    <col min="763" max="763" width="8.7109375" style="194" customWidth="1"/>
    <col min="764" max="764" width="20.7109375" style="194" customWidth="1"/>
    <col min="765" max="765" width="12.7109375" style="194" customWidth="1"/>
    <col min="766" max="766" width="0" style="194" hidden="1" customWidth="1"/>
    <col min="767" max="767" width="12.7109375" style="194"/>
    <col min="768" max="768" width="100.7109375" style="194" customWidth="1"/>
    <col min="769" max="772" width="14.7109375" style="194" customWidth="1"/>
    <col min="773" max="1017" width="9.140625" style="194" customWidth="1"/>
    <col min="1018" max="1018" width="72.7109375" style="194" customWidth="1"/>
    <col min="1019" max="1019" width="8.7109375" style="194" customWidth="1"/>
    <col min="1020" max="1020" width="20.7109375" style="194" customWidth="1"/>
    <col min="1021" max="1021" width="12.7109375" style="194" customWidth="1"/>
    <col min="1022" max="1022" width="0" style="194" hidden="1" customWidth="1"/>
    <col min="1023" max="1023" width="12.7109375" style="194"/>
    <col min="1024" max="1024" width="100.7109375" style="194" customWidth="1"/>
    <col min="1025" max="1028" width="14.7109375" style="194" customWidth="1"/>
    <col min="1029" max="1273" width="9.140625" style="194" customWidth="1"/>
    <col min="1274" max="1274" width="72.7109375" style="194" customWidth="1"/>
    <col min="1275" max="1275" width="8.7109375" style="194" customWidth="1"/>
    <col min="1276" max="1276" width="20.7109375" style="194" customWidth="1"/>
    <col min="1277" max="1277" width="12.7109375" style="194" customWidth="1"/>
    <col min="1278" max="1278" width="0" style="194" hidden="1" customWidth="1"/>
    <col min="1279" max="1279" width="12.7109375" style="194"/>
    <col min="1280" max="1280" width="100.7109375" style="194" customWidth="1"/>
    <col min="1281" max="1284" width="14.7109375" style="194" customWidth="1"/>
    <col min="1285" max="1529" width="9.140625" style="194" customWidth="1"/>
    <col min="1530" max="1530" width="72.7109375" style="194" customWidth="1"/>
    <col min="1531" max="1531" width="8.7109375" style="194" customWidth="1"/>
    <col min="1532" max="1532" width="20.7109375" style="194" customWidth="1"/>
    <col min="1533" max="1533" width="12.7109375" style="194" customWidth="1"/>
    <col min="1534" max="1534" width="0" style="194" hidden="1" customWidth="1"/>
    <col min="1535" max="1535" width="12.7109375" style="194"/>
    <col min="1536" max="1536" width="100.7109375" style="194" customWidth="1"/>
    <col min="1537" max="1540" width="14.7109375" style="194" customWidth="1"/>
    <col min="1541" max="1785" width="9.140625" style="194" customWidth="1"/>
    <col min="1786" max="1786" width="72.7109375" style="194" customWidth="1"/>
    <col min="1787" max="1787" width="8.7109375" style="194" customWidth="1"/>
    <col min="1788" max="1788" width="20.7109375" style="194" customWidth="1"/>
    <col min="1789" max="1789" width="12.7109375" style="194" customWidth="1"/>
    <col min="1790" max="1790" width="0" style="194" hidden="1" customWidth="1"/>
    <col min="1791" max="1791" width="12.7109375" style="194"/>
    <col min="1792" max="1792" width="100.7109375" style="194" customWidth="1"/>
    <col min="1793" max="1796" width="14.7109375" style="194" customWidth="1"/>
    <col min="1797" max="2041" width="9.140625" style="194" customWidth="1"/>
    <col min="2042" max="2042" width="72.7109375" style="194" customWidth="1"/>
    <col min="2043" max="2043" width="8.7109375" style="194" customWidth="1"/>
    <col min="2044" max="2044" width="20.7109375" style="194" customWidth="1"/>
    <col min="2045" max="2045" width="12.7109375" style="194" customWidth="1"/>
    <col min="2046" max="2046" width="0" style="194" hidden="1" customWidth="1"/>
    <col min="2047" max="2047" width="12.7109375" style="194"/>
    <col min="2048" max="2048" width="100.7109375" style="194" customWidth="1"/>
    <col min="2049" max="2052" width="14.7109375" style="194" customWidth="1"/>
    <col min="2053" max="2297" width="9.140625" style="194" customWidth="1"/>
    <col min="2298" max="2298" width="72.7109375" style="194" customWidth="1"/>
    <col min="2299" max="2299" width="8.7109375" style="194" customWidth="1"/>
    <col min="2300" max="2300" width="20.7109375" style="194" customWidth="1"/>
    <col min="2301" max="2301" width="12.7109375" style="194" customWidth="1"/>
    <col min="2302" max="2302" width="0" style="194" hidden="1" customWidth="1"/>
    <col min="2303" max="2303" width="12.7109375" style="194"/>
    <col min="2304" max="2304" width="100.7109375" style="194" customWidth="1"/>
    <col min="2305" max="2308" width="14.7109375" style="194" customWidth="1"/>
    <col min="2309" max="2553" width="9.140625" style="194" customWidth="1"/>
    <col min="2554" max="2554" width="72.7109375" style="194" customWidth="1"/>
    <col min="2555" max="2555" width="8.7109375" style="194" customWidth="1"/>
    <col min="2556" max="2556" width="20.7109375" style="194" customWidth="1"/>
    <col min="2557" max="2557" width="12.7109375" style="194" customWidth="1"/>
    <col min="2558" max="2558" width="0" style="194" hidden="1" customWidth="1"/>
    <col min="2559" max="2559" width="12.7109375" style="194"/>
    <col min="2560" max="2560" width="100.7109375" style="194" customWidth="1"/>
    <col min="2561" max="2564" width="14.7109375" style="194" customWidth="1"/>
    <col min="2565" max="2809" width="9.140625" style="194" customWidth="1"/>
    <col min="2810" max="2810" width="72.7109375" style="194" customWidth="1"/>
    <col min="2811" max="2811" width="8.7109375" style="194" customWidth="1"/>
    <col min="2812" max="2812" width="20.7109375" style="194" customWidth="1"/>
    <col min="2813" max="2813" width="12.7109375" style="194" customWidth="1"/>
    <col min="2814" max="2814" width="0" style="194" hidden="1" customWidth="1"/>
    <col min="2815" max="2815" width="12.7109375" style="194"/>
    <col min="2816" max="2816" width="100.7109375" style="194" customWidth="1"/>
    <col min="2817" max="2820" width="14.7109375" style="194" customWidth="1"/>
    <col min="2821" max="3065" width="9.140625" style="194" customWidth="1"/>
    <col min="3066" max="3066" width="72.7109375" style="194" customWidth="1"/>
    <col min="3067" max="3067" width="8.7109375" style="194" customWidth="1"/>
    <col min="3068" max="3068" width="20.7109375" style="194" customWidth="1"/>
    <col min="3069" max="3069" width="12.7109375" style="194" customWidth="1"/>
    <col min="3070" max="3070" width="0" style="194" hidden="1" customWidth="1"/>
    <col min="3071" max="3071" width="12.7109375" style="194"/>
    <col min="3072" max="3072" width="100.7109375" style="194" customWidth="1"/>
    <col min="3073" max="3076" width="14.7109375" style="194" customWidth="1"/>
    <col min="3077" max="3321" width="9.140625" style="194" customWidth="1"/>
    <col min="3322" max="3322" width="72.7109375" style="194" customWidth="1"/>
    <col min="3323" max="3323" width="8.7109375" style="194" customWidth="1"/>
    <col min="3324" max="3324" width="20.7109375" style="194" customWidth="1"/>
    <col min="3325" max="3325" width="12.7109375" style="194" customWidth="1"/>
    <col min="3326" max="3326" width="0" style="194" hidden="1" customWidth="1"/>
    <col min="3327" max="3327" width="12.7109375" style="194"/>
    <col min="3328" max="3328" width="100.7109375" style="194" customWidth="1"/>
    <col min="3329" max="3332" width="14.7109375" style="194" customWidth="1"/>
    <col min="3333" max="3577" width="9.140625" style="194" customWidth="1"/>
    <col min="3578" max="3578" width="72.7109375" style="194" customWidth="1"/>
    <col min="3579" max="3579" width="8.7109375" style="194" customWidth="1"/>
    <col min="3580" max="3580" width="20.7109375" style="194" customWidth="1"/>
    <col min="3581" max="3581" width="12.7109375" style="194" customWidth="1"/>
    <col min="3582" max="3582" width="0" style="194" hidden="1" customWidth="1"/>
    <col min="3583" max="3583" width="12.7109375" style="194"/>
    <col min="3584" max="3584" width="100.7109375" style="194" customWidth="1"/>
    <col min="3585" max="3588" width="14.7109375" style="194" customWidth="1"/>
    <col min="3589" max="3833" width="9.140625" style="194" customWidth="1"/>
    <col min="3834" max="3834" width="72.7109375" style="194" customWidth="1"/>
    <col min="3835" max="3835" width="8.7109375" style="194" customWidth="1"/>
    <col min="3836" max="3836" width="20.7109375" style="194" customWidth="1"/>
    <col min="3837" max="3837" width="12.7109375" style="194" customWidth="1"/>
    <col min="3838" max="3838" width="0" style="194" hidden="1" customWidth="1"/>
    <col min="3839" max="3839" width="12.7109375" style="194"/>
    <col min="3840" max="3840" width="100.7109375" style="194" customWidth="1"/>
    <col min="3841" max="3844" width="14.7109375" style="194" customWidth="1"/>
    <col min="3845" max="4089" width="9.140625" style="194" customWidth="1"/>
    <col min="4090" max="4090" width="72.7109375" style="194" customWidth="1"/>
    <col min="4091" max="4091" width="8.7109375" style="194" customWidth="1"/>
    <col min="4092" max="4092" width="20.7109375" style="194" customWidth="1"/>
    <col min="4093" max="4093" width="12.7109375" style="194" customWidth="1"/>
    <col min="4094" max="4094" width="0" style="194" hidden="1" customWidth="1"/>
    <col min="4095" max="4095" width="12.7109375" style="194"/>
    <col min="4096" max="4096" width="100.7109375" style="194" customWidth="1"/>
    <col min="4097" max="4100" width="14.7109375" style="194" customWidth="1"/>
    <col min="4101" max="4345" width="9.140625" style="194" customWidth="1"/>
    <col min="4346" max="4346" width="72.7109375" style="194" customWidth="1"/>
    <col min="4347" max="4347" width="8.7109375" style="194" customWidth="1"/>
    <col min="4348" max="4348" width="20.7109375" style="194" customWidth="1"/>
    <col min="4349" max="4349" width="12.7109375" style="194" customWidth="1"/>
    <col min="4350" max="4350" width="0" style="194" hidden="1" customWidth="1"/>
    <col min="4351" max="4351" width="12.7109375" style="194"/>
    <col min="4352" max="4352" width="100.7109375" style="194" customWidth="1"/>
    <col min="4353" max="4356" width="14.7109375" style="194" customWidth="1"/>
    <col min="4357" max="4601" width="9.140625" style="194" customWidth="1"/>
    <col min="4602" max="4602" width="72.7109375" style="194" customWidth="1"/>
    <col min="4603" max="4603" width="8.7109375" style="194" customWidth="1"/>
    <col min="4604" max="4604" width="20.7109375" style="194" customWidth="1"/>
    <col min="4605" max="4605" width="12.7109375" style="194" customWidth="1"/>
    <col min="4606" max="4606" width="0" style="194" hidden="1" customWidth="1"/>
    <col min="4607" max="4607" width="12.7109375" style="194"/>
    <col min="4608" max="4608" width="100.7109375" style="194" customWidth="1"/>
    <col min="4609" max="4612" width="14.7109375" style="194" customWidth="1"/>
    <col min="4613" max="4857" width="9.140625" style="194" customWidth="1"/>
    <col min="4858" max="4858" width="72.7109375" style="194" customWidth="1"/>
    <col min="4859" max="4859" width="8.7109375" style="194" customWidth="1"/>
    <col min="4860" max="4860" width="20.7109375" style="194" customWidth="1"/>
    <col min="4861" max="4861" width="12.7109375" style="194" customWidth="1"/>
    <col min="4862" max="4862" width="0" style="194" hidden="1" customWidth="1"/>
    <col min="4863" max="4863" width="12.7109375" style="194"/>
    <col min="4864" max="4864" width="100.7109375" style="194" customWidth="1"/>
    <col min="4865" max="4868" width="14.7109375" style="194" customWidth="1"/>
    <col min="4869" max="5113" width="9.140625" style="194" customWidth="1"/>
    <col min="5114" max="5114" width="72.7109375" style="194" customWidth="1"/>
    <col min="5115" max="5115" width="8.7109375" style="194" customWidth="1"/>
    <col min="5116" max="5116" width="20.7109375" style="194" customWidth="1"/>
    <col min="5117" max="5117" width="12.7109375" style="194" customWidth="1"/>
    <col min="5118" max="5118" width="0" style="194" hidden="1" customWidth="1"/>
    <col min="5119" max="5119" width="12.7109375" style="194"/>
    <col min="5120" max="5120" width="100.7109375" style="194" customWidth="1"/>
    <col min="5121" max="5124" width="14.7109375" style="194" customWidth="1"/>
    <col min="5125" max="5369" width="9.140625" style="194" customWidth="1"/>
    <col min="5370" max="5370" width="72.7109375" style="194" customWidth="1"/>
    <col min="5371" max="5371" width="8.7109375" style="194" customWidth="1"/>
    <col min="5372" max="5372" width="20.7109375" style="194" customWidth="1"/>
    <col min="5373" max="5373" width="12.7109375" style="194" customWidth="1"/>
    <col min="5374" max="5374" width="0" style="194" hidden="1" customWidth="1"/>
    <col min="5375" max="5375" width="12.7109375" style="194"/>
    <col min="5376" max="5376" width="100.7109375" style="194" customWidth="1"/>
    <col min="5377" max="5380" width="14.7109375" style="194" customWidth="1"/>
    <col min="5381" max="5625" width="9.140625" style="194" customWidth="1"/>
    <col min="5626" max="5626" width="72.7109375" style="194" customWidth="1"/>
    <col min="5627" max="5627" width="8.7109375" style="194" customWidth="1"/>
    <col min="5628" max="5628" width="20.7109375" style="194" customWidth="1"/>
    <col min="5629" max="5629" width="12.7109375" style="194" customWidth="1"/>
    <col min="5630" max="5630" width="0" style="194" hidden="1" customWidth="1"/>
    <col min="5631" max="5631" width="12.7109375" style="194"/>
    <col min="5632" max="5632" width="100.7109375" style="194" customWidth="1"/>
    <col min="5633" max="5636" width="14.7109375" style="194" customWidth="1"/>
    <col min="5637" max="5881" width="9.140625" style="194" customWidth="1"/>
    <col min="5882" max="5882" width="72.7109375" style="194" customWidth="1"/>
    <col min="5883" max="5883" width="8.7109375" style="194" customWidth="1"/>
    <col min="5884" max="5884" width="20.7109375" style="194" customWidth="1"/>
    <col min="5885" max="5885" width="12.7109375" style="194" customWidth="1"/>
    <col min="5886" max="5886" width="0" style="194" hidden="1" customWidth="1"/>
    <col min="5887" max="5887" width="12.7109375" style="194"/>
    <col min="5888" max="5888" width="100.7109375" style="194" customWidth="1"/>
    <col min="5889" max="5892" width="14.7109375" style="194" customWidth="1"/>
    <col min="5893" max="6137" width="9.140625" style="194" customWidth="1"/>
    <col min="6138" max="6138" width="72.7109375" style="194" customWidth="1"/>
    <col min="6139" max="6139" width="8.7109375" style="194" customWidth="1"/>
    <col min="6140" max="6140" width="20.7109375" style="194" customWidth="1"/>
    <col min="6141" max="6141" width="12.7109375" style="194" customWidth="1"/>
    <col min="6142" max="6142" width="0" style="194" hidden="1" customWidth="1"/>
    <col min="6143" max="6143" width="12.7109375" style="194"/>
    <col min="6144" max="6144" width="100.7109375" style="194" customWidth="1"/>
    <col min="6145" max="6148" width="14.7109375" style="194" customWidth="1"/>
    <col min="6149" max="6393" width="9.140625" style="194" customWidth="1"/>
    <col min="6394" max="6394" width="72.7109375" style="194" customWidth="1"/>
    <col min="6395" max="6395" width="8.7109375" style="194" customWidth="1"/>
    <col min="6396" max="6396" width="20.7109375" style="194" customWidth="1"/>
    <col min="6397" max="6397" width="12.7109375" style="194" customWidth="1"/>
    <col min="6398" max="6398" width="0" style="194" hidden="1" customWidth="1"/>
    <col min="6399" max="6399" width="12.7109375" style="194"/>
    <col min="6400" max="6400" width="100.7109375" style="194" customWidth="1"/>
    <col min="6401" max="6404" width="14.7109375" style="194" customWidth="1"/>
    <col min="6405" max="6649" width="9.140625" style="194" customWidth="1"/>
    <col min="6650" max="6650" width="72.7109375" style="194" customWidth="1"/>
    <col min="6651" max="6651" width="8.7109375" style="194" customWidth="1"/>
    <col min="6652" max="6652" width="20.7109375" style="194" customWidth="1"/>
    <col min="6653" max="6653" width="12.7109375" style="194" customWidth="1"/>
    <col min="6654" max="6654" width="0" style="194" hidden="1" customWidth="1"/>
    <col min="6655" max="6655" width="12.7109375" style="194"/>
    <col min="6656" max="6656" width="100.7109375" style="194" customWidth="1"/>
    <col min="6657" max="6660" width="14.7109375" style="194" customWidth="1"/>
    <col min="6661" max="6905" width="9.140625" style="194" customWidth="1"/>
    <col min="6906" max="6906" width="72.7109375" style="194" customWidth="1"/>
    <col min="6907" max="6907" width="8.7109375" style="194" customWidth="1"/>
    <col min="6908" max="6908" width="20.7109375" style="194" customWidth="1"/>
    <col min="6909" max="6909" width="12.7109375" style="194" customWidth="1"/>
    <col min="6910" max="6910" width="0" style="194" hidden="1" customWidth="1"/>
    <col min="6911" max="6911" width="12.7109375" style="194"/>
    <col min="6912" max="6912" width="100.7109375" style="194" customWidth="1"/>
    <col min="6913" max="6916" width="14.7109375" style="194" customWidth="1"/>
    <col min="6917" max="7161" width="9.140625" style="194" customWidth="1"/>
    <col min="7162" max="7162" width="72.7109375" style="194" customWidth="1"/>
    <col min="7163" max="7163" width="8.7109375" style="194" customWidth="1"/>
    <col min="7164" max="7164" width="20.7109375" style="194" customWidth="1"/>
    <col min="7165" max="7165" width="12.7109375" style="194" customWidth="1"/>
    <col min="7166" max="7166" width="0" style="194" hidden="1" customWidth="1"/>
    <col min="7167" max="7167" width="12.7109375" style="194"/>
    <col min="7168" max="7168" width="100.7109375" style="194" customWidth="1"/>
    <col min="7169" max="7172" width="14.7109375" style="194" customWidth="1"/>
    <col min="7173" max="7417" width="9.140625" style="194" customWidth="1"/>
    <col min="7418" max="7418" width="72.7109375" style="194" customWidth="1"/>
    <col min="7419" max="7419" width="8.7109375" style="194" customWidth="1"/>
    <col min="7420" max="7420" width="20.7109375" style="194" customWidth="1"/>
    <col min="7421" max="7421" width="12.7109375" style="194" customWidth="1"/>
    <col min="7422" max="7422" width="0" style="194" hidden="1" customWidth="1"/>
    <col min="7423" max="7423" width="12.7109375" style="194"/>
    <col min="7424" max="7424" width="100.7109375" style="194" customWidth="1"/>
    <col min="7425" max="7428" width="14.7109375" style="194" customWidth="1"/>
    <col min="7429" max="7673" width="9.140625" style="194" customWidth="1"/>
    <col min="7674" max="7674" width="72.7109375" style="194" customWidth="1"/>
    <col min="7675" max="7675" width="8.7109375" style="194" customWidth="1"/>
    <col min="7676" max="7676" width="20.7109375" style="194" customWidth="1"/>
    <col min="7677" max="7677" width="12.7109375" style="194" customWidth="1"/>
    <col min="7678" max="7678" width="0" style="194" hidden="1" customWidth="1"/>
    <col min="7679" max="7679" width="12.7109375" style="194"/>
    <col min="7680" max="7680" width="100.7109375" style="194" customWidth="1"/>
    <col min="7681" max="7684" width="14.7109375" style="194" customWidth="1"/>
    <col min="7685" max="7929" width="9.140625" style="194" customWidth="1"/>
    <col min="7930" max="7930" width="72.7109375" style="194" customWidth="1"/>
    <col min="7931" max="7931" width="8.7109375" style="194" customWidth="1"/>
    <col min="7932" max="7932" width="20.7109375" style="194" customWidth="1"/>
    <col min="7933" max="7933" width="12.7109375" style="194" customWidth="1"/>
    <col min="7934" max="7934" width="0" style="194" hidden="1" customWidth="1"/>
    <col min="7935" max="7935" width="12.7109375" style="194"/>
    <col min="7936" max="7936" width="100.7109375" style="194" customWidth="1"/>
    <col min="7937" max="7940" width="14.7109375" style="194" customWidth="1"/>
    <col min="7941" max="8185" width="9.140625" style="194" customWidth="1"/>
    <col min="8186" max="8186" width="72.7109375" style="194" customWidth="1"/>
    <col min="8187" max="8187" width="8.7109375" style="194" customWidth="1"/>
    <col min="8188" max="8188" width="20.7109375" style="194" customWidth="1"/>
    <col min="8189" max="8189" width="12.7109375" style="194" customWidth="1"/>
    <col min="8190" max="8190" width="0" style="194" hidden="1" customWidth="1"/>
    <col min="8191" max="8191" width="12.7109375" style="194"/>
    <col min="8192" max="8192" width="100.7109375" style="194" customWidth="1"/>
    <col min="8193" max="8196" width="14.7109375" style="194" customWidth="1"/>
    <col min="8197" max="8441" width="9.140625" style="194" customWidth="1"/>
    <col min="8442" max="8442" width="72.7109375" style="194" customWidth="1"/>
    <col min="8443" max="8443" width="8.7109375" style="194" customWidth="1"/>
    <col min="8444" max="8444" width="20.7109375" style="194" customWidth="1"/>
    <col min="8445" max="8445" width="12.7109375" style="194" customWidth="1"/>
    <col min="8446" max="8446" width="0" style="194" hidden="1" customWidth="1"/>
    <col min="8447" max="8447" width="12.7109375" style="194"/>
    <col min="8448" max="8448" width="100.7109375" style="194" customWidth="1"/>
    <col min="8449" max="8452" width="14.7109375" style="194" customWidth="1"/>
    <col min="8453" max="8697" width="9.140625" style="194" customWidth="1"/>
    <col min="8698" max="8698" width="72.7109375" style="194" customWidth="1"/>
    <col min="8699" max="8699" width="8.7109375" style="194" customWidth="1"/>
    <col min="8700" max="8700" width="20.7109375" style="194" customWidth="1"/>
    <col min="8701" max="8701" width="12.7109375" style="194" customWidth="1"/>
    <col min="8702" max="8702" width="0" style="194" hidden="1" customWidth="1"/>
    <col min="8703" max="8703" width="12.7109375" style="194"/>
    <col min="8704" max="8704" width="100.7109375" style="194" customWidth="1"/>
    <col min="8705" max="8708" width="14.7109375" style="194" customWidth="1"/>
    <col min="8709" max="8953" width="9.140625" style="194" customWidth="1"/>
    <col min="8954" max="8954" width="72.7109375" style="194" customWidth="1"/>
    <col min="8955" max="8955" width="8.7109375" style="194" customWidth="1"/>
    <col min="8956" max="8956" width="20.7109375" style="194" customWidth="1"/>
    <col min="8957" max="8957" width="12.7109375" style="194" customWidth="1"/>
    <col min="8958" max="8958" width="0" style="194" hidden="1" customWidth="1"/>
    <col min="8959" max="8959" width="12.7109375" style="194"/>
    <col min="8960" max="8960" width="100.7109375" style="194" customWidth="1"/>
    <col min="8961" max="8964" width="14.7109375" style="194" customWidth="1"/>
    <col min="8965" max="9209" width="9.140625" style="194" customWidth="1"/>
    <col min="9210" max="9210" width="72.7109375" style="194" customWidth="1"/>
    <col min="9211" max="9211" width="8.7109375" style="194" customWidth="1"/>
    <col min="9212" max="9212" width="20.7109375" style="194" customWidth="1"/>
    <col min="9213" max="9213" width="12.7109375" style="194" customWidth="1"/>
    <col min="9214" max="9214" width="0" style="194" hidden="1" customWidth="1"/>
    <col min="9215" max="9215" width="12.7109375" style="194"/>
    <col min="9216" max="9216" width="100.7109375" style="194" customWidth="1"/>
    <col min="9217" max="9220" width="14.7109375" style="194" customWidth="1"/>
    <col min="9221" max="9465" width="9.140625" style="194" customWidth="1"/>
    <col min="9466" max="9466" width="72.7109375" style="194" customWidth="1"/>
    <col min="9467" max="9467" width="8.7109375" style="194" customWidth="1"/>
    <col min="9468" max="9468" width="20.7109375" style="194" customWidth="1"/>
    <col min="9469" max="9469" width="12.7109375" style="194" customWidth="1"/>
    <col min="9470" max="9470" width="0" style="194" hidden="1" customWidth="1"/>
    <col min="9471" max="9471" width="12.7109375" style="194"/>
    <col min="9472" max="9472" width="100.7109375" style="194" customWidth="1"/>
    <col min="9473" max="9476" width="14.7109375" style="194" customWidth="1"/>
    <col min="9477" max="9721" width="9.140625" style="194" customWidth="1"/>
    <col min="9722" max="9722" width="72.7109375" style="194" customWidth="1"/>
    <col min="9723" max="9723" width="8.7109375" style="194" customWidth="1"/>
    <col min="9724" max="9724" width="20.7109375" style="194" customWidth="1"/>
    <col min="9725" max="9725" width="12.7109375" style="194" customWidth="1"/>
    <col min="9726" max="9726" width="0" style="194" hidden="1" customWidth="1"/>
    <col min="9727" max="9727" width="12.7109375" style="194"/>
    <col min="9728" max="9728" width="100.7109375" style="194" customWidth="1"/>
    <col min="9729" max="9732" width="14.7109375" style="194" customWidth="1"/>
    <col min="9733" max="9977" width="9.140625" style="194" customWidth="1"/>
    <col min="9978" max="9978" width="72.7109375" style="194" customWidth="1"/>
    <col min="9979" max="9979" width="8.7109375" style="194" customWidth="1"/>
    <col min="9980" max="9980" width="20.7109375" style="194" customWidth="1"/>
    <col min="9981" max="9981" width="12.7109375" style="194" customWidth="1"/>
    <col min="9982" max="9982" width="0" style="194" hidden="1" customWidth="1"/>
    <col min="9983" max="9983" width="12.7109375" style="194"/>
    <col min="9984" max="9984" width="100.7109375" style="194" customWidth="1"/>
    <col min="9985" max="9988" width="14.7109375" style="194" customWidth="1"/>
    <col min="9989" max="10233" width="9.140625" style="194" customWidth="1"/>
    <col min="10234" max="10234" width="72.7109375" style="194" customWidth="1"/>
    <col min="10235" max="10235" width="8.7109375" style="194" customWidth="1"/>
    <col min="10236" max="10236" width="20.7109375" style="194" customWidth="1"/>
    <col min="10237" max="10237" width="12.7109375" style="194" customWidth="1"/>
    <col min="10238" max="10238" width="0" style="194" hidden="1" customWidth="1"/>
    <col min="10239" max="10239" width="12.7109375" style="194"/>
    <col min="10240" max="10240" width="100.7109375" style="194" customWidth="1"/>
    <col min="10241" max="10244" width="14.7109375" style="194" customWidth="1"/>
    <col min="10245" max="10489" width="9.140625" style="194" customWidth="1"/>
    <col min="10490" max="10490" width="72.7109375" style="194" customWidth="1"/>
    <col min="10491" max="10491" width="8.7109375" style="194" customWidth="1"/>
    <col min="10492" max="10492" width="20.7109375" style="194" customWidth="1"/>
    <col min="10493" max="10493" width="12.7109375" style="194" customWidth="1"/>
    <col min="10494" max="10494" width="0" style="194" hidden="1" customWidth="1"/>
    <col min="10495" max="10495" width="12.7109375" style="194"/>
    <col min="10496" max="10496" width="100.7109375" style="194" customWidth="1"/>
    <col min="10497" max="10500" width="14.7109375" style="194" customWidth="1"/>
    <col min="10501" max="10745" width="9.140625" style="194" customWidth="1"/>
    <col min="10746" max="10746" width="72.7109375" style="194" customWidth="1"/>
    <col min="10747" max="10747" width="8.7109375" style="194" customWidth="1"/>
    <col min="10748" max="10748" width="20.7109375" style="194" customWidth="1"/>
    <col min="10749" max="10749" width="12.7109375" style="194" customWidth="1"/>
    <col min="10750" max="10750" width="0" style="194" hidden="1" customWidth="1"/>
    <col min="10751" max="10751" width="12.7109375" style="194"/>
    <col min="10752" max="10752" width="100.7109375" style="194" customWidth="1"/>
    <col min="10753" max="10756" width="14.7109375" style="194" customWidth="1"/>
    <col min="10757" max="11001" width="9.140625" style="194" customWidth="1"/>
    <col min="11002" max="11002" width="72.7109375" style="194" customWidth="1"/>
    <col min="11003" max="11003" width="8.7109375" style="194" customWidth="1"/>
    <col min="11004" max="11004" width="20.7109375" style="194" customWidth="1"/>
    <col min="11005" max="11005" width="12.7109375" style="194" customWidth="1"/>
    <col min="11006" max="11006" width="0" style="194" hidden="1" customWidth="1"/>
    <col min="11007" max="11007" width="12.7109375" style="194"/>
    <col min="11008" max="11008" width="100.7109375" style="194" customWidth="1"/>
    <col min="11009" max="11012" width="14.7109375" style="194" customWidth="1"/>
    <col min="11013" max="11257" width="9.140625" style="194" customWidth="1"/>
    <col min="11258" max="11258" width="72.7109375" style="194" customWidth="1"/>
    <col min="11259" max="11259" width="8.7109375" style="194" customWidth="1"/>
    <col min="11260" max="11260" width="20.7109375" style="194" customWidth="1"/>
    <col min="11261" max="11261" width="12.7109375" style="194" customWidth="1"/>
    <col min="11262" max="11262" width="0" style="194" hidden="1" customWidth="1"/>
    <col min="11263" max="11263" width="12.7109375" style="194"/>
    <col min="11264" max="11264" width="100.7109375" style="194" customWidth="1"/>
    <col min="11265" max="11268" width="14.7109375" style="194" customWidth="1"/>
    <col min="11269" max="11513" width="9.140625" style="194" customWidth="1"/>
    <col min="11514" max="11514" width="72.7109375" style="194" customWidth="1"/>
    <col min="11515" max="11515" width="8.7109375" style="194" customWidth="1"/>
    <col min="11516" max="11516" width="20.7109375" style="194" customWidth="1"/>
    <col min="11517" max="11517" width="12.7109375" style="194" customWidth="1"/>
    <col min="11518" max="11518" width="0" style="194" hidden="1" customWidth="1"/>
    <col min="11519" max="11519" width="12.7109375" style="194"/>
    <col min="11520" max="11520" width="100.7109375" style="194" customWidth="1"/>
    <col min="11521" max="11524" width="14.7109375" style="194" customWidth="1"/>
    <col min="11525" max="11769" width="9.140625" style="194" customWidth="1"/>
    <col min="11770" max="11770" width="72.7109375" style="194" customWidth="1"/>
    <col min="11771" max="11771" width="8.7109375" style="194" customWidth="1"/>
    <col min="11772" max="11772" width="20.7109375" style="194" customWidth="1"/>
    <col min="11773" max="11773" width="12.7109375" style="194" customWidth="1"/>
    <col min="11774" max="11774" width="0" style="194" hidden="1" customWidth="1"/>
    <col min="11775" max="11775" width="12.7109375" style="194"/>
    <col min="11776" max="11776" width="100.7109375" style="194" customWidth="1"/>
    <col min="11777" max="11780" width="14.7109375" style="194" customWidth="1"/>
    <col min="11781" max="12025" width="9.140625" style="194" customWidth="1"/>
    <col min="12026" max="12026" width="72.7109375" style="194" customWidth="1"/>
    <col min="12027" max="12027" width="8.7109375" style="194" customWidth="1"/>
    <col min="12028" max="12028" width="20.7109375" style="194" customWidth="1"/>
    <col min="12029" max="12029" width="12.7109375" style="194" customWidth="1"/>
    <col min="12030" max="12030" width="0" style="194" hidden="1" customWidth="1"/>
    <col min="12031" max="12031" width="12.7109375" style="194"/>
    <col min="12032" max="12032" width="100.7109375" style="194" customWidth="1"/>
    <col min="12033" max="12036" width="14.7109375" style="194" customWidth="1"/>
    <col min="12037" max="12281" width="9.140625" style="194" customWidth="1"/>
    <col min="12282" max="12282" width="72.7109375" style="194" customWidth="1"/>
    <col min="12283" max="12283" width="8.7109375" style="194" customWidth="1"/>
    <col min="12284" max="12284" width="20.7109375" style="194" customWidth="1"/>
    <col min="12285" max="12285" width="12.7109375" style="194" customWidth="1"/>
    <col min="12286" max="12286" width="0" style="194" hidden="1" customWidth="1"/>
    <col min="12287" max="12287" width="12.7109375" style="194"/>
    <col min="12288" max="12288" width="100.7109375" style="194" customWidth="1"/>
    <col min="12289" max="12292" width="14.7109375" style="194" customWidth="1"/>
    <col min="12293" max="12537" width="9.140625" style="194" customWidth="1"/>
    <col min="12538" max="12538" width="72.7109375" style="194" customWidth="1"/>
    <col min="12539" max="12539" width="8.7109375" style="194" customWidth="1"/>
    <col min="12540" max="12540" width="20.7109375" style="194" customWidth="1"/>
    <col min="12541" max="12541" width="12.7109375" style="194" customWidth="1"/>
    <col min="12542" max="12542" width="0" style="194" hidden="1" customWidth="1"/>
    <col min="12543" max="12543" width="12.7109375" style="194"/>
    <col min="12544" max="12544" width="100.7109375" style="194" customWidth="1"/>
    <col min="12545" max="12548" width="14.7109375" style="194" customWidth="1"/>
    <col min="12549" max="12793" width="9.140625" style="194" customWidth="1"/>
    <col min="12794" max="12794" width="72.7109375" style="194" customWidth="1"/>
    <col min="12795" max="12795" width="8.7109375" style="194" customWidth="1"/>
    <col min="12796" max="12796" width="20.7109375" style="194" customWidth="1"/>
    <col min="12797" max="12797" width="12.7109375" style="194" customWidth="1"/>
    <col min="12798" max="12798" width="0" style="194" hidden="1" customWidth="1"/>
    <col min="12799" max="12799" width="12.7109375" style="194"/>
    <col min="12800" max="12800" width="100.7109375" style="194" customWidth="1"/>
    <col min="12801" max="12804" width="14.7109375" style="194" customWidth="1"/>
    <col min="12805" max="13049" width="9.140625" style="194" customWidth="1"/>
    <col min="13050" max="13050" width="72.7109375" style="194" customWidth="1"/>
    <col min="13051" max="13051" width="8.7109375" style="194" customWidth="1"/>
    <col min="13052" max="13052" width="20.7109375" style="194" customWidth="1"/>
    <col min="13053" max="13053" width="12.7109375" style="194" customWidth="1"/>
    <col min="13054" max="13054" width="0" style="194" hidden="1" customWidth="1"/>
    <col min="13055" max="13055" width="12.7109375" style="194"/>
    <col min="13056" max="13056" width="100.7109375" style="194" customWidth="1"/>
    <col min="13057" max="13060" width="14.7109375" style="194" customWidth="1"/>
    <col min="13061" max="13305" width="9.140625" style="194" customWidth="1"/>
    <col min="13306" max="13306" width="72.7109375" style="194" customWidth="1"/>
    <col min="13307" max="13307" width="8.7109375" style="194" customWidth="1"/>
    <col min="13308" max="13308" width="20.7109375" style="194" customWidth="1"/>
    <col min="13309" max="13309" width="12.7109375" style="194" customWidth="1"/>
    <col min="13310" max="13310" width="0" style="194" hidden="1" customWidth="1"/>
    <col min="13311" max="13311" width="12.7109375" style="194"/>
    <col min="13312" max="13312" width="100.7109375" style="194" customWidth="1"/>
    <col min="13313" max="13316" width="14.7109375" style="194" customWidth="1"/>
    <col min="13317" max="13561" width="9.140625" style="194" customWidth="1"/>
    <col min="13562" max="13562" width="72.7109375" style="194" customWidth="1"/>
    <col min="13563" max="13563" width="8.7109375" style="194" customWidth="1"/>
    <col min="13564" max="13564" width="20.7109375" style="194" customWidth="1"/>
    <col min="13565" max="13565" width="12.7109375" style="194" customWidth="1"/>
    <col min="13566" max="13566" width="0" style="194" hidden="1" customWidth="1"/>
    <col min="13567" max="13567" width="12.7109375" style="194"/>
    <col min="13568" max="13568" width="100.7109375" style="194" customWidth="1"/>
    <col min="13569" max="13572" width="14.7109375" style="194" customWidth="1"/>
    <col min="13573" max="13817" width="9.140625" style="194" customWidth="1"/>
    <col min="13818" max="13818" width="72.7109375" style="194" customWidth="1"/>
    <col min="13819" max="13819" width="8.7109375" style="194" customWidth="1"/>
    <col min="13820" max="13820" width="20.7109375" style="194" customWidth="1"/>
    <col min="13821" max="13821" width="12.7109375" style="194" customWidth="1"/>
    <col min="13822" max="13822" width="0" style="194" hidden="1" customWidth="1"/>
    <col min="13823" max="13823" width="12.7109375" style="194"/>
    <col min="13824" max="13824" width="100.7109375" style="194" customWidth="1"/>
    <col min="13825" max="13828" width="14.7109375" style="194" customWidth="1"/>
    <col min="13829" max="14073" width="9.140625" style="194" customWidth="1"/>
    <col min="14074" max="14074" width="72.7109375" style="194" customWidth="1"/>
    <col min="14075" max="14075" width="8.7109375" style="194" customWidth="1"/>
    <col min="14076" max="14076" width="20.7109375" style="194" customWidth="1"/>
    <col min="14077" max="14077" width="12.7109375" style="194" customWidth="1"/>
    <col min="14078" max="14078" width="0" style="194" hidden="1" customWidth="1"/>
    <col min="14079" max="14079" width="12.7109375" style="194"/>
    <col min="14080" max="14080" width="100.7109375" style="194" customWidth="1"/>
    <col min="14081" max="14084" width="14.7109375" style="194" customWidth="1"/>
    <col min="14085" max="14329" width="9.140625" style="194" customWidth="1"/>
    <col min="14330" max="14330" width="72.7109375" style="194" customWidth="1"/>
    <col min="14331" max="14331" width="8.7109375" style="194" customWidth="1"/>
    <col min="14332" max="14332" width="20.7109375" style="194" customWidth="1"/>
    <col min="14333" max="14333" width="12.7109375" style="194" customWidth="1"/>
    <col min="14334" max="14334" width="0" style="194" hidden="1" customWidth="1"/>
    <col min="14335" max="14335" width="12.7109375" style="194"/>
    <col min="14336" max="14336" width="100.7109375" style="194" customWidth="1"/>
    <col min="14337" max="14340" width="14.7109375" style="194" customWidth="1"/>
    <col min="14341" max="14585" width="9.140625" style="194" customWidth="1"/>
    <col min="14586" max="14586" width="72.7109375" style="194" customWidth="1"/>
    <col min="14587" max="14587" width="8.7109375" style="194" customWidth="1"/>
    <col min="14588" max="14588" width="20.7109375" style="194" customWidth="1"/>
    <col min="14589" max="14589" width="12.7109375" style="194" customWidth="1"/>
    <col min="14590" max="14590" width="0" style="194" hidden="1" customWidth="1"/>
    <col min="14591" max="14591" width="12.7109375" style="194"/>
    <col min="14592" max="14592" width="100.7109375" style="194" customWidth="1"/>
    <col min="14593" max="14596" width="14.7109375" style="194" customWidth="1"/>
    <col min="14597" max="14841" width="9.140625" style="194" customWidth="1"/>
    <col min="14842" max="14842" width="72.7109375" style="194" customWidth="1"/>
    <col min="14843" max="14843" width="8.7109375" style="194" customWidth="1"/>
    <col min="14844" max="14844" width="20.7109375" style="194" customWidth="1"/>
    <col min="14845" max="14845" width="12.7109375" style="194" customWidth="1"/>
    <col min="14846" max="14846" width="0" style="194" hidden="1" customWidth="1"/>
    <col min="14847" max="14847" width="12.7109375" style="194"/>
    <col min="14848" max="14848" width="100.7109375" style="194" customWidth="1"/>
    <col min="14849" max="14852" width="14.7109375" style="194" customWidth="1"/>
    <col min="14853" max="15097" width="9.140625" style="194" customWidth="1"/>
    <col min="15098" max="15098" width="72.7109375" style="194" customWidth="1"/>
    <col min="15099" max="15099" width="8.7109375" style="194" customWidth="1"/>
    <col min="15100" max="15100" width="20.7109375" style="194" customWidth="1"/>
    <col min="15101" max="15101" width="12.7109375" style="194" customWidth="1"/>
    <col min="15102" max="15102" width="0" style="194" hidden="1" customWidth="1"/>
    <col min="15103" max="15103" width="12.7109375" style="194"/>
    <col min="15104" max="15104" width="100.7109375" style="194" customWidth="1"/>
    <col min="15105" max="15108" width="14.7109375" style="194" customWidth="1"/>
    <col min="15109" max="15353" width="9.140625" style="194" customWidth="1"/>
    <col min="15354" max="15354" width="72.7109375" style="194" customWidth="1"/>
    <col min="15355" max="15355" width="8.7109375" style="194" customWidth="1"/>
    <col min="15356" max="15356" width="20.7109375" style="194" customWidth="1"/>
    <col min="15357" max="15357" width="12.7109375" style="194" customWidth="1"/>
    <col min="15358" max="15358" width="0" style="194" hidden="1" customWidth="1"/>
    <col min="15359" max="15359" width="12.7109375" style="194"/>
    <col min="15360" max="15360" width="100.7109375" style="194" customWidth="1"/>
    <col min="15361" max="15364" width="14.7109375" style="194" customWidth="1"/>
    <col min="15365" max="15609" width="9.140625" style="194" customWidth="1"/>
    <col min="15610" max="15610" width="72.7109375" style="194" customWidth="1"/>
    <col min="15611" max="15611" width="8.7109375" style="194" customWidth="1"/>
    <col min="15612" max="15612" width="20.7109375" style="194" customWidth="1"/>
    <col min="15613" max="15613" width="12.7109375" style="194" customWidth="1"/>
    <col min="15614" max="15614" width="0" style="194" hidden="1" customWidth="1"/>
    <col min="15615" max="15615" width="12.7109375" style="194"/>
    <col min="15616" max="15616" width="100.7109375" style="194" customWidth="1"/>
    <col min="15617" max="15620" width="14.7109375" style="194" customWidth="1"/>
    <col min="15621" max="15865" width="9.140625" style="194" customWidth="1"/>
    <col min="15866" max="15866" width="72.7109375" style="194" customWidth="1"/>
    <col min="15867" max="15867" width="8.7109375" style="194" customWidth="1"/>
    <col min="15868" max="15868" width="20.7109375" style="194" customWidth="1"/>
    <col min="15869" max="15869" width="12.7109375" style="194" customWidth="1"/>
    <col min="15870" max="15870" width="0" style="194" hidden="1" customWidth="1"/>
    <col min="15871" max="15871" width="12.7109375" style="194"/>
    <col min="15872" max="15872" width="100.7109375" style="194" customWidth="1"/>
    <col min="15873" max="15876" width="14.7109375" style="194" customWidth="1"/>
    <col min="15877" max="16121" width="9.140625" style="194" customWidth="1"/>
    <col min="16122" max="16122" width="72.7109375" style="194" customWidth="1"/>
    <col min="16123" max="16123" width="8.7109375" style="194" customWidth="1"/>
    <col min="16124" max="16124" width="20.7109375" style="194" customWidth="1"/>
    <col min="16125" max="16125" width="12.7109375" style="194" customWidth="1"/>
    <col min="16126" max="16126" width="0" style="194" hidden="1" customWidth="1"/>
    <col min="16127" max="16127" width="12.7109375" style="194"/>
    <col min="16128" max="16128" width="100.7109375" style="194" customWidth="1"/>
    <col min="16129" max="16132" width="14.7109375" style="194" customWidth="1"/>
    <col min="16133" max="16377" width="9.140625" style="194" customWidth="1"/>
    <col min="16378" max="16378" width="72.7109375" style="194" customWidth="1"/>
    <col min="16379" max="16379" width="8.7109375" style="194" customWidth="1"/>
    <col min="16380" max="16380" width="20.7109375" style="194" customWidth="1"/>
    <col min="16381" max="16381" width="12.7109375" style="194" customWidth="1"/>
    <col min="16382" max="16384" width="0" style="194" hidden="1" customWidth="1"/>
  </cols>
  <sheetData>
    <row r="1" spans="1:10">
      <c r="E1" s="506"/>
      <c r="F1" s="195"/>
    </row>
    <row r="2" spans="1:10">
      <c r="E2" s="506"/>
      <c r="F2" s="195"/>
    </row>
    <row r="3" spans="1:10">
      <c r="E3" s="506"/>
      <c r="F3" s="195"/>
    </row>
    <row r="4" spans="1:10">
      <c r="E4" s="506"/>
      <c r="F4" s="195"/>
    </row>
    <row r="5" spans="1:10">
      <c r="E5" s="506"/>
      <c r="F5" s="195"/>
    </row>
    <row r="6" spans="1:10">
      <c r="E6" s="506"/>
      <c r="F6" s="195"/>
    </row>
    <row r="7" spans="1:10" s="183" customFormat="1" ht="48" customHeight="1">
      <c r="A7" s="392" t="s">
        <v>351</v>
      </c>
      <c r="B7" s="1320" t="s">
        <v>215</v>
      </c>
      <c r="C7" s="1320"/>
      <c r="D7" s="1320"/>
      <c r="E7" s="1320"/>
      <c r="F7" s="1320"/>
      <c r="G7" s="394"/>
      <c r="H7" s="479"/>
      <c r="I7" s="409"/>
      <c r="J7" s="410"/>
    </row>
    <row r="8" spans="1:10" s="183" customFormat="1" ht="15.95" customHeight="1">
      <c r="A8" s="392"/>
      <c r="B8" s="1321" t="s">
        <v>573</v>
      </c>
      <c r="C8" s="1321"/>
      <c r="D8" s="1321"/>
      <c r="E8" s="1321"/>
      <c r="F8" s="1321"/>
      <c r="G8" s="2"/>
      <c r="H8" s="377"/>
      <c r="I8" s="409"/>
      <c r="J8" s="410"/>
    </row>
    <row r="9" spans="1:10" s="183" customFormat="1" ht="15.95" customHeight="1">
      <c r="A9" s="392"/>
      <c r="B9" s="1321" t="s">
        <v>216</v>
      </c>
      <c r="C9" s="1321"/>
      <c r="D9" s="1321"/>
      <c r="E9" s="1321"/>
      <c r="F9" s="1321"/>
      <c r="G9" s="2"/>
      <c r="H9" s="377"/>
      <c r="I9" s="409"/>
      <c r="J9" s="410"/>
    </row>
    <row r="10" spans="1:10" s="183" customFormat="1" ht="15.95" customHeight="1">
      <c r="A10" s="392"/>
      <c r="B10" s="1321"/>
      <c r="C10" s="1321"/>
      <c r="D10" s="1321"/>
      <c r="E10" s="1321"/>
      <c r="F10" s="1321"/>
      <c r="G10" s="377"/>
      <c r="H10" s="377"/>
      <c r="I10" s="409"/>
      <c r="J10" s="410"/>
    </row>
    <row r="11" spans="1:10" s="183" customFormat="1" ht="15.95" customHeight="1">
      <c r="A11" s="392"/>
      <c r="B11" s="971" t="s">
        <v>528</v>
      </c>
      <c r="C11" s="184"/>
      <c r="D11" s="184"/>
      <c r="E11" s="502"/>
      <c r="F11" s="184"/>
      <c r="G11" s="377"/>
      <c r="H11" s="377"/>
      <c r="I11" s="409"/>
      <c r="J11" s="410"/>
    </row>
    <row r="12" spans="1:10" s="163" customFormat="1" ht="14.25" customHeight="1">
      <c r="A12" s="390"/>
      <c r="B12" s="1266" t="s">
        <v>1</v>
      </c>
      <c r="C12" s="185" t="s">
        <v>84</v>
      </c>
      <c r="D12" s="186" t="s">
        <v>97</v>
      </c>
      <c r="E12" s="503" t="s">
        <v>98</v>
      </c>
      <c r="F12" s="187" t="s">
        <v>99</v>
      </c>
      <c r="G12" s="377"/>
      <c r="H12" s="377"/>
      <c r="I12" s="411"/>
      <c r="J12" s="411"/>
    </row>
    <row r="13" spans="1:10" s="163" customFormat="1" ht="9.75" customHeight="1">
      <c r="A13" s="390"/>
      <c r="B13" s="1267"/>
      <c r="C13" s="188" t="s">
        <v>85</v>
      </c>
      <c r="D13" s="189" t="s">
        <v>100</v>
      </c>
      <c r="E13" s="504" t="s">
        <v>101</v>
      </c>
      <c r="F13" s="190" t="s">
        <v>102</v>
      </c>
      <c r="G13" s="395"/>
      <c r="H13" s="479"/>
      <c r="I13" s="411"/>
      <c r="J13" s="411"/>
    </row>
    <row r="14" spans="1:10" s="164" customFormat="1" ht="13.5" customHeight="1">
      <c r="A14" s="390"/>
      <c r="B14" s="1268"/>
      <c r="C14" s="191"/>
      <c r="D14" s="192" t="s">
        <v>103</v>
      </c>
      <c r="E14" s="505" t="s">
        <v>104</v>
      </c>
      <c r="F14" s="193" t="s">
        <v>86</v>
      </c>
      <c r="G14" s="395"/>
      <c r="H14" s="479"/>
      <c r="I14" s="412"/>
      <c r="J14" s="411"/>
    </row>
    <row r="15" spans="1:10" ht="18" customHeight="1">
      <c r="B15" s="1308" t="s">
        <v>513</v>
      </c>
      <c r="C15" s="1309"/>
      <c r="D15" s="1309"/>
      <c r="E15" s="1309"/>
      <c r="F15" s="1310"/>
      <c r="G15" s="395"/>
      <c r="H15" s="479"/>
    </row>
    <row r="16" spans="1:10" ht="18" customHeight="1">
      <c r="A16" s="391">
        <v>99971</v>
      </c>
      <c r="B16" s="1010" t="s">
        <v>514</v>
      </c>
      <c r="C16" s="1011" t="s">
        <v>105</v>
      </c>
      <c r="D16" s="1012">
        <v>41</v>
      </c>
      <c r="E16" s="1013">
        <v>566.21</v>
      </c>
      <c r="F16" s="1014" t="s">
        <v>106</v>
      </c>
      <c r="G16" s="918"/>
      <c r="H16" s="479"/>
      <c r="I16" s="413"/>
      <c r="J16" s="414"/>
    </row>
    <row r="17" spans="1:10" ht="18" customHeight="1">
      <c r="A17" s="391">
        <v>119704</v>
      </c>
      <c r="B17" s="448" t="s">
        <v>515</v>
      </c>
      <c r="C17" s="449" t="s">
        <v>105</v>
      </c>
      <c r="D17" s="1015">
        <v>32.799999999999997</v>
      </c>
      <c r="E17" s="853">
        <v>692.04</v>
      </c>
      <c r="F17" s="1016">
        <v>1.1000000000000001</v>
      </c>
      <c r="G17" s="918"/>
      <c r="H17" s="479"/>
      <c r="I17" s="413"/>
      <c r="J17" s="414"/>
    </row>
    <row r="18" spans="1:10" ht="18" customHeight="1">
      <c r="A18" s="391"/>
      <c r="B18" s="1017" t="s">
        <v>221</v>
      </c>
      <c r="C18" s="1018" t="s">
        <v>107</v>
      </c>
      <c r="D18" s="1018">
        <v>26</v>
      </c>
      <c r="E18" s="1019">
        <v>1009.22</v>
      </c>
      <c r="F18" s="1020"/>
      <c r="G18" s="918"/>
      <c r="H18" s="479"/>
      <c r="I18" s="413"/>
      <c r="J18" s="414"/>
    </row>
    <row r="19" spans="1:10" ht="18" customHeight="1">
      <c r="A19" s="391"/>
      <c r="B19" s="448" t="s">
        <v>516</v>
      </c>
      <c r="C19" s="449" t="s">
        <v>108</v>
      </c>
      <c r="D19" s="1015">
        <v>13</v>
      </c>
      <c r="E19" s="853">
        <v>1236</v>
      </c>
      <c r="F19" s="1016"/>
      <c r="G19" s="918"/>
      <c r="H19" s="479"/>
      <c r="I19" s="413"/>
      <c r="J19" s="414"/>
    </row>
    <row r="20" spans="1:10" ht="18" customHeight="1">
      <c r="A20" s="391"/>
      <c r="B20" s="1021" t="s">
        <v>517</v>
      </c>
      <c r="C20" s="449" t="s">
        <v>105</v>
      </c>
      <c r="D20" s="1022">
        <v>32.799999999999997</v>
      </c>
      <c r="E20" s="853">
        <v>717.19</v>
      </c>
      <c r="F20" s="1022">
        <v>1.1000000000000001</v>
      </c>
      <c r="G20" s="918"/>
      <c r="H20" s="479"/>
      <c r="I20" s="413"/>
      <c r="J20" s="414"/>
    </row>
    <row r="21" spans="1:10" ht="18" customHeight="1">
      <c r="A21" s="391"/>
      <c r="B21" s="448" t="s">
        <v>136</v>
      </c>
      <c r="C21" s="449" t="s">
        <v>108</v>
      </c>
      <c r="D21" s="1015">
        <v>2</v>
      </c>
      <c r="E21" s="853">
        <v>1992.23</v>
      </c>
      <c r="F21" s="1016"/>
      <c r="G21" s="918"/>
      <c r="H21" s="479"/>
      <c r="I21" s="413"/>
      <c r="J21" s="414"/>
    </row>
    <row r="22" spans="1:10" ht="18" customHeight="1">
      <c r="B22" s="1322" t="s">
        <v>518</v>
      </c>
      <c r="C22" s="1323"/>
      <c r="D22" s="1323"/>
      <c r="E22" s="1323"/>
      <c r="F22" s="1324"/>
      <c r="G22" s="918"/>
      <c r="H22" s="479"/>
      <c r="I22" s="413"/>
    </row>
    <row r="23" spans="1:10" ht="18" customHeight="1">
      <c r="B23" s="1023" t="s">
        <v>332</v>
      </c>
      <c r="C23" s="1024" t="s">
        <v>107</v>
      </c>
      <c r="D23" s="1024">
        <v>42</v>
      </c>
      <c r="E23" s="968">
        <v>754.95</v>
      </c>
      <c r="F23" s="1025">
        <v>1.1000000000000001</v>
      </c>
      <c r="G23" s="918"/>
      <c r="H23" s="478"/>
      <c r="I23" s="413"/>
    </row>
    <row r="24" spans="1:10" ht="18" customHeight="1">
      <c r="B24" s="855" t="s">
        <v>333</v>
      </c>
      <c r="C24" s="449" t="s">
        <v>108</v>
      </c>
      <c r="D24" s="858">
        <v>31.5</v>
      </c>
      <c r="E24" s="853">
        <v>1174.2</v>
      </c>
      <c r="F24" s="858">
        <v>1.1000000000000001</v>
      </c>
      <c r="G24" s="918"/>
      <c r="H24" s="478"/>
      <c r="I24" s="413"/>
    </row>
    <row r="25" spans="1:10" ht="18" customHeight="1">
      <c r="B25" s="855" t="s">
        <v>519</v>
      </c>
      <c r="C25" s="449" t="s">
        <v>138</v>
      </c>
      <c r="D25" s="858">
        <v>21</v>
      </c>
      <c r="E25" s="853">
        <v>1153.3900000000001</v>
      </c>
      <c r="F25" s="858"/>
      <c r="G25" s="918"/>
      <c r="H25" s="478"/>
      <c r="I25" s="413"/>
    </row>
    <row r="26" spans="1:10" ht="18" customHeight="1">
      <c r="B26" s="855" t="s">
        <v>142</v>
      </c>
      <c r="C26" s="449" t="s">
        <v>138</v>
      </c>
      <c r="D26" s="858">
        <v>26.25</v>
      </c>
      <c r="E26" s="853">
        <v>1080</v>
      </c>
      <c r="F26" s="858"/>
      <c r="G26" s="918"/>
      <c r="H26" s="478"/>
      <c r="I26" s="413"/>
    </row>
    <row r="27" spans="1:10" ht="18" customHeight="1">
      <c r="B27" s="1308" t="s">
        <v>520</v>
      </c>
      <c r="C27" s="1309"/>
      <c r="D27" s="1309"/>
      <c r="E27" s="1309"/>
      <c r="F27" s="1310"/>
      <c r="G27" s="918"/>
      <c r="H27" s="415"/>
      <c r="I27" s="413"/>
    </row>
    <row r="28" spans="1:10" ht="18" customHeight="1">
      <c r="B28" s="959" t="s">
        <v>548</v>
      </c>
      <c r="C28" s="960" t="s">
        <v>465</v>
      </c>
      <c r="D28" s="964">
        <v>42</v>
      </c>
      <c r="E28" s="950">
        <v>412</v>
      </c>
      <c r="F28" s="961">
        <v>1.1000000000000001</v>
      </c>
      <c r="G28" s="918"/>
      <c r="H28" s="478"/>
      <c r="I28" s="413"/>
    </row>
    <row r="29" spans="1:10" ht="18" customHeight="1">
      <c r="B29" s="962" t="s">
        <v>549</v>
      </c>
      <c r="C29" s="919" t="s">
        <v>465</v>
      </c>
      <c r="D29" s="1009">
        <v>31.5</v>
      </c>
      <c r="E29" s="951">
        <v>515</v>
      </c>
      <c r="F29" s="963">
        <v>1.1000000000000001</v>
      </c>
      <c r="G29" s="918"/>
      <c r="H29" s="478"/>
      <c r="I29" s="413"/>
    </row>
    <row r="30" spans="1:10" ht="18" customHeight="1">
      <c r="B30" s="965" t="s">
        <v>477</v>
      </c>
      <c r="C30" s="958" t="s">
        <v>138</v>
      </c>
      <c r="D30" s="966">
        <v>40</v>
      </c>
      <c r="E30" s="967">
        <v>566.5</v>
      </c>
      <c r="F30" s="966"/>
      <c r="G30" s="918"/>
      <c r="H30" s="478"/>
      <c r="I30" s="413"/>
    </row>
    <row r="31" spans="1:10" ht="18" customHeight="1">
      <c r="B31" s="1308" t="s">
        <v>109</v>
      </c>
      <c r="C31" s="1309"/>
      <c r="D31" s="1309"/>
      <c r="E31" s="1309"/>
      <c r="F31" s="1310"/>
      <c r="G31" s="918"/>
      <c r="H31" s="415"/>
      <c r="I31" s="413"/>
    </row>
    <row r="32" spans="1:10" s="396" customFormat="1" ht="18" customHeight="1">
      <c r="A32" s="351"/>
      <c r="B32" s="416" t="s">
        <v>110</v>
      </c>
      <c r="C32" s="275" t="s">
        <v>107</v>
      </c>
      <c r="D32" s="275">
        <v>100</v>
      </c>
      <c r="E32" s="469">
        <v>46.35</v>
      </c>
      <c r="F32" s="417">
        <v>1.1000000000000001</v>
      </c>
      <c r="G32" s="918"/>
      <c r="H32" s="478"/>
      <c r="I32" s="413"/>
      <c r="J32" s="351"/>
    </row>
    <row r="33" spans="1:10" ht="18" customHeight="1">
      <c r="A33" s="389">
        <v>50466</v>
      </c>
      <c r="B33" s="276" t="s">
        <v>111</v>
      </c>
      <c r="C33" s="277" t="s">
        <v>112</v>
      </c>
      <c r="D33" s="277">
        <v>100</v>
      </c>
      <c r="E33" s="467">
        <v>47.19</v>
      </c>
      <c r="F33" s="278">
        <v>1.1000000000000001</v>
      </c>
      <c r="G33" s="918"/>
      <c r="H33" s="478"/>
      <c r="I33" s="413"/>
      <c r="J33" s="414"/>
    </row>
    <row r="34" spans="1:10" ht="18" customHeight="1">
      <c r="B34" s="1314" t="s">
        <v>240</v>
      </c>
      <c r="C34" s="1315"/>
      <c r="D34" s="1315"/>
      <c r="E34" s="1315"/>
      <c r="F34" s="1316"/>
      <c r="G34" s="918"/>
      <c r="H34" s="415"/>
      <c r="I34" s="413"/>
    </row>
    <row r="35" spans="1:10" ht="18" customHeight="1">
      <c r="B35" s="446" t="s">
        <v>241</v>
      </c>
      <c r="C35" s="447" t="s">
        <v>87</v>
      </c>
      <c r="D35" s="447">
        <v>2000</v>
      </c>
      <c r="E35" s="469">
        <v>3.53</v>
      </c>
      <c r="F35" s="462">
        <v>6</v>
      </c>
      <c r="G35" s="918"/>
      <c r="H35" s="430"/>
      <c r="I35" s="413"/>
    </row>
    <row r="36" spans="1:10" ht="18" customHeight="1">
      <c r="B36" s="448" t="s">
        <v>242</v>
      </c>
      <c r="C36" s="449" t="s">
        <v>87</v>
      </c>
      <c r="D36" s="449">
        <v>1300</v>
      </c>
      <c r="E36" s="237">
        <v>3.94</v>
      </c>
      <c r="F36" s="450">
        <v>6</v>
      </c>
      <c r="G36" s="918"/>
      <c r="H36" s="430"/>
      <c r="I36" s="413"/>
    </row>
    <row r="37" spans="1:10" ht="18" customHeight="1">
      <c r="B37" s="448" t="s">
        <v>243</v>
      </c>
      <c r="C37" s="449" t="s">
        <v>87</v>
      </c>
      <c r="D37" s="449">
        <v>1170</v>
      </c>
      <c r="E37" s="237">
        <v>4.08</v>
      </c>
      <c r="F37" s="450">
        <v>6</v>
      </c>
      <c r="G37" s="918"/>
      <c r="H37" s="430"/>
      <c r="I37" s="413"/>
    </row>
    <row r="38" spans="1:10" ht="18" customHeight="1">
      <c r="B38" s="448" t="s">
        <v>244</v>
      </c>
      <c r="C38" s="449" t="s">
        <v>87</v>
      </c>
      <c r="D38" s="449">
        <v>930</v>
      </c>
      <c r="E38" s="237">
        <v>4.45</v>
      </c>
      <c r="F38" s="450">
        <v>6</v>
      </c>
      <c r="G38" s="918"/>
      <c r="H38" s="430"/>
      <c r="I38" s="413"/>
    </row>
    <row r="39" spans="1:10" ht="18" customHeight="1">
      <c r="B39" s="448" t="s">
        <v>245</v>
      </c>
      <c r="C39" s="449" t="s">
        <v>87</v>
      </c>
      <c r="D39" s="449">
        <v>720</v>
      </c>
      <c r="E39" s="237">
        <v>4.99</v>
      </c>
      <c r="F39" s="450">
        <v>6</v>
      </c>
      <c r="G39" s="918"/>
      <c r="H39" s="430"/>
      <c r="I39" s="413"/>
    </row>
    <row r="40" spans="1:10" ht="18" customHeight="1">
      <c r="B40" s="448" t="s">
        <v>246</v>
      </c>
      <c r="C40" s="449" t="s">
        <v>87</v>
      </c>
      <c r="D40" s="449">
        <v>560</v>
      </c>
      <c r="E40" s="237">
        <v>5.58</v>
      </c>
      <c r="F40" s="450">
        <v>6</v>
      </c>
      <c r="G40" s="918"/>
      <c r="H40" s="430"/>
      <c r="I40" s="413"/>
    </row>
    <row r="41" spans="1:10" ht="18" customHeight="1">
      <c r="B41" s="448" t="s">
        <v>247</v>
      </c>
      <c r="C41" s="449" t="s">
        <v>87</v>
      </c>
      <c r="D41" s="449">
        <v>530</v>
      </c>
      <c r="E41" s="237">
        <v>5.72</v>
      </c>
      <c r="F41" s="450">
        <v>6</v>
      </c>
      <c r="G41" s="918"/>
      <c r="H41" s="430"/>
      <c r="I41" s="413"/>
    </row>
    <row r="42" spans="1:10" ht="18" customHeight="1">
      <c r="B42" s="448" t="s">
        <v>248</v>
      </c>
      <c r="C42" s="449" t="s">
        <v>87</v>
      </c>
      <c r="D42" s="449">
        <v>470</v>
      </c>
      <c r="E42" s="237">
        <v>5.89</v>
      </c>
      <c r="F42" s="450">
        <v>6</v>
      </c>
      <c r="G42" s="918"/>
      <c r="H42" s="430"/>
      <c r="I42" s="413"/>
    </row>
    <row r="43" spans="1:10" ht="18" customHeight="1">
      <c r="B43" s="448" t="s">
        <v>249</v>
      </c>
      <c r="C43" s="449" t="s">
        <v>87</v>
      </c>
      <c r="D43" s="449">
        <v>450</v>
      </c>
      <c r="E43" s="237">
        <v>6.11</v>
      </c>
      <c r="F43" s="450">
        <v>6</v>
      </c>
      <c r="G43" s="918"/>
      <c r="H43" s="430"/>
      <c r="I43" s="413"/>
    </row>
    <row r="44" spans="1:10" ht="18" customHeight="1">
      <c r="B44" s="448" t="s">
        <v>250</v>
      </c>
      <c r="C44" s="449" t="s">
        <v>87</v>
      </c>
      <c r="D44" s="449">
        <v>370</v>
      </c>
      <c r="E44" s="237">
        <v>6.61</v>
      </c>
      <c r="F44" s="450">
        <v>6</v>
      </c>
      <c r="G44" s="918"/>
      <c r="H44" s="430"/>
      <c r="I44" s="413"/>
    </row>
    <row r="45" spans="1:10" ht="18" customHeight="1">
      <c r="B45" s="448" t="s">
        <v>251</v>
      </c>
      <c r="C45" s="449" t="s">
        <v>87</v>
      </c>
      <c r="D45" s="449">
        <v>330</v>
      </c>
      <c r="E45" s="237">
        <v>6.73</v>
      </c>
      <c r="F45" s="450">
        <v>6</v>
      </c>
      <c r="G45" s="918"/>
      <c r="H45" s="430"/>
      <c r="I45" s="413"/>
    </row>
    <row r="46" spans="1:10" ht="18" customHeight="1">
      <c r="B46" s="448" t="s">
        <v>252</v>
      </c>
      <c r="C46" s="449" t="s">
        <v>87</v>
      </c>
      <c r="D46" s="449">
        <v>280</v>
      </c>
      <c r="E46" s="237">
        <v>7.67</v>
      </c>
      <c r="F46" s="450">
        <v>6</v>
      </c>
      <c r="G46" s="918"/>
      <c r="H46" s="430"/>
      <c r="I46" s="413"/>
    </row>
    <row r="47" spans="1:10" ht="18" customHeight="1">
      <c r="B47" s="448" t="s">
        <v>253</v>
      </c>
      <c r="C47" s="449" t="s">
        <v>87</v>
      </c>
      <c r="D47" s="449">
        <v>260</v>
      </c>
      <c r="E47" s="237">
        <v>9.1999999999999993</v>
      </c>
      <c r="F47" s="450">
        <v>6</v>
      </c>
      <c r="G47" s="918"/>
      <c r="H47" s="430"/>
      <c r="I47" s="413"/>
    </row>
    <row r="48" spans="1:10" ht="18" customHeight="1">
      <c r="B48" s="448" t="s">
        <v>254</v>
      </c>
      <c r="C48" s="449" t="s">
        <v>87</v>
      </c>
      <c r="D48" s="449">
        <v>240</v>
      </c>
      <c r="E48" s="237">
        <v>10.6</v>
      </c>
      <c r="F48" s="450">
        <v>6</v>
      </c>
      <c r="G48" s="918"/>
      <c r="H48" s="430"/>
      <c r="I48" s="413"/>
    </row>
    <row r="49" spans="1:10" s="396" customFormat="1" ht="18" customHeight="1">
      <c r="A49" s="351"/>
      <c r="B49" s="448" t="s">
        <v>354</v>
      </c>
      <c r="C49" s="449" t="s">
        <v>87</v>
      </c>
      <c r="D49" s="449">
        <v>220</v>
      </c>
      <c r="E49" s="237">
        <v>11.97</v>
      </c>
      <c r="F49" s="450">
        <v>6</v>
      </c>
      <c r="G49" s="918"/>
      <c r="H49" s="430"/>
      <c r="I49" s="413"/>
      <c r="J49" s="351"/>
    </row>
    <row r="50" spans="1:10" ht="18" customHeight="1">
      <c r="B50" s="1314" t="s">
        <v>255</v>
      </c>
      <c r="C50" s="1315"/>
      <c r="D50" s="1315"/>
      <c r="E50" s="1315"/>
      <c r="F50" s="1316"/>
      <c r="G50" s="918"/>
      <c r="H50" s="415"/>
      <c r="I50" s="413"/>
    </row>
    <row r="51" spans="1:10" ht="18" customHeight="1">
      <c r="B51" s="446" t="s">
        <v>256</v>
      </c>
      <c r="C51" s="447" t="s">
        <v>87</v>
      </c>
      <c r="D51" s="447">
        <v>2000</v>
      </c>
      <c r="E51" s="469">
        <v>3.53</v>
      </c>
      <c r="F51" s="462">
        <v>6</v>
      </c>
      <c r="G51" s="918"/>
      <c r="H51" s="429"/>
      <c r="I51" s="413"/>
    </row>
    <row r="52" spans="1:10" ht="18" customHeight="1">
      <c r="B52" s="448" t="s">
        <v>257</v>
      </c>
      <c r="C52" s="449" t="s">
        <v>87</v>
      </c>
      <c r="D52" s="449">
        <v>1300</v>
      </c>
      <c r="E52" s="237">
        <v>3.94</v>
      </c>
      <c r="F52" s="450">
        <v>6</v>
      </c>
      <c r="G52" s="918"/>
      <c r="H52" s="429"/>
      <c r="I52" s="413"/>
    </row>
    <row r="53" spans="1:10" ht="18" customHeight="1">
      <c r="B53" s="448" t="s">
        <v>258</v>
      </c>
      <c r="C53" s="449" t="s">
        <v>87</v>
      </c>
      <c r="D53" s="449">
        <v>1170</v>
      </c>
      <c r="E53" s="237">
        <v>4.08</v>
      </c>
      <c r="F53" s="450">
        <v>6</v>
      </c>
      <c r="G53" s="918"/>
      <c r="H53" s="429"/>
      <c r="I53" s="413"/>
    </row>
    <row r="54" spans="1:10" ht="18" customHeight="1">
      <c r="B54" s="448" t="s">
        <v>259</v>
      </c>
      <c r="C54" s="449" t="s">
        <v>87</v>
      </c>
      <c r="D54" s="449">
        <v>930</v>
      </c>
      <c r="E54" s="237">
        <v>4.45</v>
      </c>
      <c r="F54" s="450">
        <v>6</v>
      </c>
      <c r="G54" s="918"/>
      <c r="H54" s="429"/>
      <c r="I54" s="413"/>
    </row>
    <row r="55" spans="1:10" ht="18" customHeight="1">
      <c r="A55" s="389">
        <v>193637</v>
      </c>
      <c r="B55" s="448" t="s">
        <v>260</v>
      </c>
      <c r="C55" s="449" t="s">
        <v>87</v>
      </c>
      <c r="D55" s="449">
        <v>720</v>
      </c>
      <c r="E55" s="237">
        <v>4.99</v>
      </c>
      <c r="F55" s="450">
        <v>6</v>
      </c>
      <c r="G55" s="918"/>
      <c r="H55" s="429"/>
      <c r="I55" s="413"/>
      <c r="J55" s="428"/>
    </row>
    <row r="56" spans="1:10" ht="18" customHeight="1">
      <c r="A56" s="389">
        <v>193638</v>
      </c>
      <c r="B56" s="448" t="s">
        <v>261</v>
      </c>
      <c r="C56" s="449" t="s">
        <v>87</v>
      </c>
      <c r="D56" s="449">
        <v>560</v>
      </c>
      <c r="E56" s="237">
        <v>5.58</v>
      </c>
      <c r="F56" s="450">
        <v>6</v>
      </c>
      <c r="G56" s="918"/>
      <c r="H56" s="429"/>
      <c r="I56" s="413"/>
      <c r="J56" s="428"/>
    </row>
    <row r="57" spans="1:10" ht="18" customHeight="1">
      <c r="A57" s="389">
        <v>193641</v>
      </c>
      <c r="B57" s="448" t="s">
        <v>262</v>
      </c>
      <c r="C57" s="449" t="s">
        <v>87</v>
      </c>
      <c r="D57" s="449">
        <v>530</v>
      </c>
      <c r="E57" s="237">
        <v>5.72</v>
      </c>
      <c r="F57" s="450">
        <v>6</v>
      </c>
      <c r="G57" s="918"/>
      <c r="H57" s="429"/>
      <c r="I57" s="413"/>
      <c r="J57" s="428"/>
    </row>
    <row r="58" spans="1:10" ht="18" customHeight="1">
      <c r="A58" s="389">
        <v>193643</v>
      </c>
      <c r="B58" s="448" t="s">
        <v>263</v>
      </c>
      <c r="C58" s="449" t="s">
        <v>87</v>
      </c>
      <c r="D58" s="449">
        <v>470</v>
      </c>
      <c r="E58" s="237">
        <v>5.89</v>
      </c>
      <c r="F58" s="450">
        <v>6</v>
      </c>
      <c r="G58" s="918"/>
      <c r="H58" s="429"/>
      <c r="I58" s="413"/>
      <c r="J58" s="428"/>
    </row>
    <row r="59" spans="1:10" ht="18" customHeight="1">
      <c r="A59" s="389">
        <v>193644</v>
      </c>
      <c r="B59" s="448" t="s">
        <v>264</v>
      </c>
      <c r="C59" s="449" t="s">
        <v>87</v>
      </c>
      <c r="D59" s="449">
        <v>450</v>
      </c>
      <c r="E59" s="237">
        <v>6.11</v>
      </c>
      <c r="F59" s="450">
        <v>6</v>
      </c>
      <c r="G59" s="918"/>
      <c r="H59" s="429"/>
      <c r="I59" s="413"/>
      <c r="J59" s="428"/>
    </row>
    <row r="60" spans="1:10" ht="18" customHeight="1">
      <c r="A60" s="389">
        <v>193580</v>
      </c>
      <c r="B60" s="448" t="s">
        <v>265</v>
      </c>
      <c r="C60" s="449" t="s">
        <v>87</v>
      </c>
      <c r="D60" s="449">
        <v>370</v>
      </c>
      <c r="E60" s="237">
        <v>6.61</v>
      </c>
      <c r="F60" s="450">
        <v>6</v>
      </c>
      <c r="G60" s="918"/>
      <c r="H60" s="429"/>
      <c r="I60" s="413"/>
      <c r="J60" s="428"/>
    </row>
    <row r="61" spans="1:10" ht="18" customHeight="1">
      <c r="A61" s="389">
        <v>193582</v>
      </c>
      <c r="B61" s="448" t="s">
        <v>266</v>
      </c>
      <c r="C61" s="449" t="s">
        <v>87</v>
      </c>
      <c r="D61" s="449">
        <v>330</v>
      </c>
      <c r="E61" s="237">
        <v>6.73</v>
      </c>
      <c r="F61" s="450">
        <v>6</v>
      </c>
      <c r="G61" s="918"/>
      <c r="H61" s="429"/>
      <c r="I61" s="413"/>
      <c r="J61" s="428"/>
    </row>
    <row r="62" spans="1:10" ht="18" customHeight="1">
      <c r="A62" s="389">
        <v>193583</v>
      </c>
      <c r="B62" s="451" t="s">
        <v>267</v>
      </c>
      <c r="C62" s="452" t="s">
        <v>87</v>
      </c>
      <c r="D62" s="452">
        <v>280</v>
      </c>
      <c r="E62" s="467">
        <v>7.67</v>
      </c>
      <c r="F62" s="453">
        <v>6</v>
      </c>
      <c r="G62" s="918"/>
      <c r="H62" s="429"/>
      <c r="I62" s="413"/>
      <c r="J62" s="428"/>
    </row>
    <row r="63" spans="1:10" ht="18" customHeight="1">
      <c r="B63" s="1314" t="s">
        <v>268</v>
      </c>
      <c r="C63" s="1315"/>
      <c r="D63" s="1315"/>
      <c r="E63" s="1315"/>
      <c r="F63" s="1316"/>
      <c r="G63" s="918"/>
      <c r="H63" s="415"/>
      <c r="I63" s="413"/>
    </row>
    <row r="64" spans="1:10" ht="18" customHeight="1">
      <c r="A64" s="389">
        <v>40387</v>
      </c>
      <c r="B64" s="448" t="s">
        <v>269</v>
      </c>
      <c r="C64" s="449" t="s">
        <v>87</v>
      </c>
      <c r="D64" s="449">
        <v>670</v>
      </c>
      <c r="E64" s="237">
        <v>6.32</v>
      </c>
      <c r="F64" s="450">
        <v>6</v>
      </c>
      <c r="G64" s="918"/>
      <c r="H64" s="478"/>
      <c r="I64" s="413"/>
      <c r="J64" s="414"/>
    </row>
    <row r="65" spans="1:10" ht="18" customHeight="1">
      <c r="A65" s="389">
        <v>40388</v>
      </c>
      <c r="B65" s="448" t="s">
        <v>270</v>
      </c>
      <c r="C65" s="449" t="s">
        <v>87</v>
      </c>
      <c r="D65" s="449">
        <v>440</v>
      </c>
      <c r="E65" s="237">
        <v>7.06</v>
      </c>
      <c r="F65" s="450">
        <v>6</v>
      </c>
      <c r="G65" s="918"/>
      <c r="H65" s="478"/>
      <c r="I65" s="413"/>
      <c r="J65" s="414"/>
    </row>
    <row r="66" spans="1:10" ht="18" customHeight="1">
      <c r="A66" s="389">
        <v>40389</v>
      </c>
      <c r="B66" s="448" t="s">
        <v>271</v>
      </c>
      <c r="C66" s="449" t="s">
        <v>87</v>
      </c>
      <c r="D66" s="449">
        <v>400</v>
      </c>
      <c r="E66" s="237">
        <v>7.65</v>
      </c>
      <c r="F66" s="450">
        <v>6</v>
      </c>
      <c r="G66" s="918"/>
      <c r="H66" s="478"/>
      <c r="I66" s="413"/>
      <c r="J66" s="414"/>
    </row>
    <row r="67" spans="1:10" ht="18" customHeight="1">
      <c r="A67" s="389">
        <v>40390</v>
      </c>
      <c r="B67" s="448" t="s">
        <v>272</v>
      </c>
      <c r="C67" s="449" t="s">
        <v>87</v>
      </c>
      <c r="D67" s="449">
        <v>320</v>
      </c>
      <c r="E67" s="237">
        <v>8.02</v>
      </c>
      <c r="F67" s="450">
        <v>6</v>
      </c>
      <c r="G67" s="918"/>
      <c r="H67" s="478"/>
      <c r="I67" s="413"/>
      <c r="J67" s="414"/>
    </row>
    <row r="68" spans="1:10" s="817" customFormat="1" ht="18" customHeight="1">
      <c r="A68" s="810">
        <v>40393</v>
      </c>
      <c r="B68" s="448" t="s">
        <v>273</v>
      </c>
      <c r="C68" s="449" t="s">
        <v>87</v>
      </c>
      <c r="D68" s="449">
        <v>290</v>
      </c>
      <c r="E68" s="853">
        <v>8.7899999999999991</v>
      </c>
      <c r="F68" s="450">
        <v>6</v>
      </c>
      <c r="G68" s="918"/>
      <c r="H68" s="815"/>
      <c r="I68" s="816"/>
      <c r="J68" s="810"/>
    </row>
    <row r="69" spans="1:10" s="817" customFormat="1" ht="18" customHeight="1">
      <c r="A69" s="810">
        <v>40396</v>
      </c>
      <c r="B69" s="448" t="s">
        <v>274</v>
      </c>
      <c r="C69" s="449" t="s">
        <v>87</v>
      </c>
      <c r="D69" s="449">
        <v>250</v>
      </c>
      <c r="E69" s="853">
        <v>9.0500000000000007</v>
      </c>
      <c r="F69" s="450">
        <v>6</v>
      </c>
      <c r="G69" s="918"/>
      <c r="H69" s="815"/>
      <c r="I69" s="816"/>
      <c r="J69" s="810"/>
    </row>
    <row r="70" spans="1:10" s="817" customFormat="1" ht="18" customHeight="1">
      <c r="A70" s="810">
        <v>40391</v>
      </c>
      <c r="B70" s="448" t="s">
        <v>275</v>
      </c>
      <c r="C70" s="449" t="s">
        <v>87</v>
      </c>
      <c r="D70" s="449">
        <v>250</v>
      </c>
      <c r="E70" s="853">
        <v>9.59</v>
      </c>
      <c r="F70" s="450">
        <v>6</v>
      </c>
      <c r="G70" s="918"/>
      <c r="I70" s="816"/>
      <c r="J70" s="810"/>
    </row>
    <row r="71" spans="1:10" ht="18" customHeight="1">
      <c r="B71" s="1317" t="s">
        <v>521</v>
      </c>
      <c r="C71" s="1318"/>
      <c r="D71" s="1318"/>
      <c r="E71" s="1318"/>
      <c r="F71" s="1319"/>
      <c r="G71" s="918"/>
      <c r="H71" s="415"/>
      <c r="I71" s="413"/>
    </row>
    <row r="72" spans="1:10" s="396" customFormat="1" ht="18" customHeight="1">
      <c r="A72" s="351"/>
      <c r="B72" s="225" t="s">
        <v>276</v>
      </c>
      <c r="C72" s="236" t="s">
        <v>87</v>
      </c>
      <c r="D72" s="280" t="s">
        <v>114</v>
      </c>
      <c r="E72" s="237">
        <v>3.7</v>
      </c>
      <c r="F72" s="280">
        <v>6</v>
      </c>
      <c r="G72" s="918"/>
      <c r="H72" s="478"/>
      <c r="I72" s="413"/>
      <c r="J72" s="351"/>
    </row>
    <row r="73" spans="1:10" s="396" customFormat="1" ht="18" customHeight="1">
      <c r="A73" s="351"/>
      <c r="B73" s="225" t="s">
        <v>277</v>
      </c>
      <c r="C73" s="236" t="s">
        <v>87</v>
      </c>
      <c r="D73" s="280" t="s">
        <v>115</v>
      </c>
      <c r="E73" s="237">
        <v>4.46</v>
      </c>
      <c r="F73" s="280">
        <v>6</v>
      </c>
      <c r="G73" s="918"/>
      <c r="H73" s="478"/>
      <c r="I73" s="413"/>
      <c r="J73" s="351"/>
    </row>
    <row r="74" spans="1:10" s="396" customFormat="1" ht="18" customHeight="1">
      <c r="A74" s="351"/>
      <c r="B74" s="225" t="s">
        <v>278</v>
      </c>
      <c r="C74" s="236" t="s">
        <v>87</v>
      </c>
      <c r="D74" s="280" t="s">
        <v>115</v>
      </c>
      <c r="E74" s="237">
        <v>5.8</v>
      </c>
      <c r="F74" s="280">
        <v>6</v>
      </c>
      <c r="G74" s="918"/>
      <c r="H74" s="478"/>
      <c r="I74" s="413"/>
      <c r="J74" s="351"/>
    </row>
    <row r="75" spans="1:10" s="396" customFormat="1" ht="18" customHeight="1">
      <c r="A75" s="351"/>
      <c r="B75" s="225" t="s">
        <v>279</v>
      </c>
      <c r="C75" s="236" t="s">
        <v>87</v>
      </c>
      <c r="D75" s="280" t="s">
        <v>115</v>
      </c>
      <c r="E75" s="237">
        <v>8.39</v>
      </c>
      <c r="F75" s="280">
        <v>6</v>
      </c>
      <c r="G75" s="918"/>
      <c r="H75" s="478"/>
      <c r="I75" s="413"/>
      <c r="J75" s="351"/>
    </row>
    <row r="76" spans="1:10" s="396" customFormat="1" ht="18" customHeight="1">
      <c r="A76" s="351"/>
      <c r="B76" s="225" t="s">
        <v>280</v>
      </c>
      <c r="C76" s="236" t="s">
        <v>87</v>
      </c>
      <c r="D76" s="280" t="s">
        <v>116</v>
      </c>
      <c r="E76" s="237">
        <v>10.5</v>
      </c>
      <c r="F76" s="280">
        <v>6</v>
      </c>
      <c r="G76" s="918"/>
      <c r="H76" s="478"/>
      <c r="I76" s="413"/>
      <c r="J76" s="351"/>
    </row>
    <row r="77" spans="1:10" s="396" customFormat="1" ht="18" customHeight="1">
      <c r="A77" s="351"/>
      <c r="B77" s="225" t="s">
        <v>281</v>
      </c>
      <c r="C77" s="236" t="s">
        <v>87</v>
      </c>
      <c r="D77" s="280" t="s">
        <v>225</v>
      </c>
      <c r="E77" s="237">
        <v>18.53</v>
      </c>
      <c r="F77" s="280">
        <v>6</v>
      </c>
      <c r="G77" s="918"/>
      <c r="H77" s="478"/>
      <c r="I77" s="413"/>
      <c r="J77" s="351"/>
    </row>
    <row r="78" spans="1:10" s="396" customFormat="1" ht="18" customHeight="1">
      <c r="A78" s="351"/>
      <c r="B78" s="281" t="s">
        <v>282</v>
      </c>
      <c r="C78" s="277" t="s">
        <v>87</v>
      </c>
      <c r="D78" s="278" t="s">
        <v>226</v>
      </c>
      <c r="E78" s="467">
        <v>26.65</v>
      </c>
      <c r="F78" s="278">
        <v>6</v>
      </c>
      <c r="G78" s="918"/>
      <c r="H78" s="478"/>
      <c r="I78" s="413"/>
      <c r="J78" s="351"/>
    </row>
    <row r="79" spans="1:10" s="396" customFormat="1" ht="18" customHeight="1">
      <c r="A79" s="351"/>
      <c r="B79" s="1317" t="s">
        <v>522</v>
      </c>
      <c r="C79" s="1318"/>
      <c r="D79" s="1318"/>
      <c r="E79" s="1318"/>
      <c r="F79" s="1319"/>
      <c r="G79" s="918"/>
      <c r="H79" s="415"/>
      <c r="I79" s="413"/>
      <c r="J79" s="351"/>
    </row>
    <row r="80" spans="1:10" s="396" customFormat="1" ht="18" customHeight="1">
      <c r="A80" s="351"/>
      <c r="B80" s="224" t="s">
        <v>283</v>
      </c>
      <c r="C80" s="235" t="s">
        <v>87</v>
      </c>
      <c r="D80" s="282" t="s">
        <v>114</v>
      </c>
      <c r="E80" s="279">
        <v>3.33</v>
      </c>
      <c r="F80" s="279">
        <v>6</v>
      </c>
      <c r="G80" s="918"/>
      <c r="H80" s="478"/>
      <c r="I80" s="413"/>
      <c r="J80" s="351"/>
    </row>
    <row r="81" spans="1:10" s="396" customFormat="1" ht="18" customHeight="1">
      <c r="A81" s="351"/>
      <c r="B81" s="225" t="s">
        <v>284</v>
      </c>
      <c r="C81" s="236" t="s">
        <v>87</v>
      </c>
      <c r="D81" s="283" t="s">
        <v>115</v>
      </c>
      <c r="E81" s="280">
        <v>4.0599999999999996</v>
      </c>
      <c r="F81" s="280">
        <v>6</v>
      </c>
      <c r="G81" s="918"/>
      <c r="H81" s="478"/>
      <c r="I81" s="413"/>
      <c r="J81" s="351"/>
    </row>
    <row r="82" spans="1:10" s="396" customFormat="1" ht="18" customHeight="1">
      <c r="A82" s="351"/>
      <c r="B82" s="225" t="s">
        <v>285</v>
      </c>
      <c r="C82" s="236" t="s">
        <v>87</v>
      </c>
      <c r="D82" s="283" t="s">
        <v>115</v>
      </c>
      <c r="E82" s="280">
        <v>4.95</v>
      </c>
      <c r="F82" s="280">
        <v>6</v>
      </c>
      <c r="G82" s="918"/>
      <c r="H82" s="478"/>
      <c r="I82" s="413"/>
      <c r="J82" s="351"/>
    </row>
    <row r="83" spans="1:10" s="396" customFormat="1" ht="18" customHeight="1">
      <c r="A83" s="351"/>
      <c r="B83" s="225" t="s">
        <v>286</v>
      </c>
      <c r="C83" s="236" t="s">
        <v>87</v>
      </c>
      <c r="D83" s="283" t="s">
        <v>115</v>
      </c>
      <c r="E83" s="280">
        <v>6.95</v>
      </c>
      <c r="F83" s="280">
        <v>6</v>
      </c>
      <c r="G83" s="918"/>
      <c r="H83" s="478"/>
      <c r="I83" s="413"/>
      <c r="J83" s="351"/>
    </row>
    <row r="84" spans="1:10" s="396" customFormat="1" ht="18" customHeight="1">
      <c r="A84" s="351"/>
      <c r="B84" s="225" t="s">
        <v>287</v>
      </c>
      <c r="C84" s="236" t="s">
        <v>87</v>
      </c>
      <c r="D84" s="284">
        <v>500</v>
      </c>
      <c r="E84" s="280">
        <v>10.08</v>
      </c>
      <c r="F84" s="280">
        <v>6</v>
      </c>
      <c r="G84" s="918"/>
      <c r="H84" s="478"/>
      <c r="I84" s="413"/>
      <c r="J84" s="351"/>
    </row>
    <row r="85" spans="1:10" s="396" customFormat="1" ht="18" customHeight="1">
      <c r="A85" s="351"/>
      <c r="B85" s="281" t="s">
        <v>288</v>
      </c>
      <c r="C85" s="277" t="s">
        <v>87</v>
      </c>
      <c r="D85" s="285">
        <v>1000</v>
      </c>
      <c r="E85" s="278">
        <v>16.73</v>
      </c>
      <c r="F85" s="278">
        <v>6</v>
      </c>
      <c r="G85" s="918"/>
      <c r="H85" s="478"/>
      <c r="I85" s="413"/>
      <c r="J85" s="351"/>
    </row>
    <row r="86" spans="1:10" s="396" customFormat="1" ht="18" customHeight="1">
      <c r="A86" s="351"/>
      <c r="B86" s="1317" t="s">
        <v>289</v>
      </c>
      <c r="C86" s="1318"/>
      <c r="D86" s="1318"/>
      <c r="E86" s="1318"/>
      <c r="F86" s="1319"/>
      <c r="G86" s="918"/>
      <c r="H86" s="415"/>
      <c r="I86" s="413"/>
      <c r="J86" s="351"/>
    </row>
    <row r="87" spans="1:10" s="396" customFormat="1" ht="18" customHeight="1">
      <c r="A87" s="351"/>
      <c r="B87" s="224" t="s">
        <v>290</v>
      </c>
      <c r="C87" s="235" t="s">
        <v>87</v>
      </c>
      <c r="D87" s="282">
        <v>1200</v>
      </c>
      <c r="E87" s="279">
        <v>8.23</v>
      </c>
      <c r="F87" s="279">
        <v>6</v>
      </c>
      <c r="G87" s="918"/>
      <c r="H87" s="478"/>
      <c r="I87" s="413"/>
      <c r="J87" s="351"/>
    </row>
    <row r="88" spans="1:10" s="396" customFormat="1" ht="18" customHeight="1">
      <c r="A88" s="351"/>
      <c r="B88" s="225" t="s">
        <v>291</v>
      </c>
      <c r="C88" s="236" t="s">
        <v>87</v>
      </c>
      <c r="D88" s="283">
        <v>1000</v>
      </c>
      <c r="E88" s="280">
        <v>9.19</v>
      </c>
      <c r="F88" s="280">
        <v>6</v>
      </c>
      <c r="G88" s="918"/>
      <c r="H88" s="478"/>
      <c r="I88" s="413"/>
      <c r="J88" s="351"/>
    </row>
    <row r="89" spans="1:10" s="396" customFormat="1" ht="18" customHeight="1">
      <c r="A89" s="351"/>
      <c r="B89" s="225" t="s">
        <v>292</v>
      </c>
      <c r="C89" s="236" t="s">
        <v>87</v>
      </c>
      <c r="D89" s="283">
        <v>1000</v>
      </c>
      <c r="E89" s="280">
        <v>11.19</v>
      </c>
      <c r="F89" s="280">
        <v>6</v>
      </c>
      <c r="G89" s="918"/>
      <c r="H89" s="478"/>
      <c r="I89" s="413"/>
      <c r="J89" s="351"/>
    </row>
    <row r="90" spans="1:10" s="396" customFormat="1" ht="18" customHeight="1">
      <c r="A90" s="351"/>
      <c r="B90" s="225" t="s">
        <v>293</v>
      </c>
      <c r="C90" s="236" t="s">
        <v>87</v>
      </c>
      <c r="D90" s="283">
        <v>800</v>
      </c>
      <c r="E90" s="280">
        <v>15.44</v>
      </c>
      <c r="F90" s="280">
        <v>6</v>
      </c>
      <c r="G90" s="918"/>
      <c r="H90" s="478"/>
      <c r="I90" s="413"/>
      <c r="J90" s="351"/>
    </row>
    <row r="91" spans="1:10" ht="18" customHeight="1">
      <c r="B91" s="1317" t="s">
        <v>118</v>
      </c>
      <c r="C91" s="1318"/>
      <c r="D91" s="1318"/>
      <c r="E91" s="1318"/>
      <c r="F91" s="1319"/>
      <c r="G91" s="918"/>
      <c r="H91" s="478"/>
      <c r="I91" s="413"/>
    </row>
    <row r="92" spans="1:10" ht="18" customHeight="1">
      <c r="B92" s="224" t="s">
        <v>294</v>
      </c>
      <c r="C92" s="235" t="s">
        <v>87</v>
      </c>
      <c r="D92" s="283" t="s">
        <v>119</v>
      </c>
      <c r="E92" s="469">
        <v>4.43</v>
      </c>
      <c r="F92" s="279">
        <v>6</v>
      </c>
      <c r="G92" s="918"/>
      <c r="H92" s="478"/>
      <c r="I92" s="413"/>
    </row>
    <row r="93" spans="1:10" ht="18" customHeight="1">
      <c r="B93" s="225" t="s">
        <v>295</v>
      </c>
      <c r="C93" s="236" t="s">
        <v>87</v>
      </c>
      <c r="D93" s="283" t="s">
        <v>119</v>
      </c>
      <c r="E93" s="237">
        <v>4.8499999999999996</v>
      </c>
      <c r="F93" s="280">
        <v>6</v>
      </c>
      <c r="G93" s="918"/>
      <c r="H93" s="478"/>
      <c r="I93" s="413"/>
    </row>
    <row r="94" spans="1:10" ht="18" customHeight="1">
      <c r="B94" s="281" t="s">
        <v>296</v>
      </c>
      <c r="C94" s="277" t="s">
        <v>87</v>
      </c>
      <c r="D94" s="283" t="s">
        <v>119</v>
      </c>
      <c r="E94" s="467">
        <v>5.37</v>
      </c>
      <c r="F94" s="278">
        <v>6</v>
      </c>
      <c r="G94" s="918"/>
      <c r="H94" s="478"/>
      <c r="I94" s="413"/>
    </row>
    <row r="95" spans="1:10" ht="18" customHeight="1">
      <c r="B95" s="1317" t="s">
        <v>120</v>
      </c>
      <c r="C95" s="1318"/>
      <c r="D95" s="1318"/>
      <c r="E95" s="1318"/>
      <c r="F95" s="1319"/>
      <c r="G95" s="918"/>
      <c r="H95" s="415"/>
      <c r="I95" s="413"/>
    </row>
    <row r="96" spans="1:10" ht="18" customHeight="1">
      <c r="B96" s="224" t="s">
        <v>297</v>
      </c>
      <c r="C96" s="235" t="s">
        <v>87</v>
      </c>
      <c r="D96" s="235">
        <v>2500</v>
      </c>
      <c r="E96" s="469">
        <v>1.37</v>
      </c>
      <c r="F96" s="279">
        <v>6</v>
      </c>
      <c r="G96" s="918"/>
      <c r="H96" s="478"/>
      <c r="I96" s="413"/>
    </row>
    <row r="97" spans="1:9" ht="18" customHeight="1">
      <c r="B97" s="451" t="s">
        <v>298</v>
      </c>
      <c r="C97" s="452" t="s">
        <v>87</v>
      </c>
      <c r="D97" s="452">
        <v>2000</v>
      </c>
      <c r="E97" s="467">
        <v>1.76</v>
      </c>
      <c r="F97" s="453">
        <v>6</v>
      </c>
      <c r="G97" s="918"/>
      <c r="H97" s="478"/>
      <c r="I97" s="413"/>
    </row>
    <row r="98" spans="1:9" ht="18" customHeight="1">
      <c r="B98" s="1311" t="s">
        <v>121</v>
      </c>
      <c r="C98" s="1312"/>
      <c r="D98" s="1312"/>
      <c r="E98" s="1312"/>
      <c r="F98" s="1313"/>
      <c r="G98" s="918"/>
      <c r="H98" s="415"/>
      <c r="I98" s="413"/>
    </row>
    <row r="99" spans="1:9" ht="18" customHeight="1">
      <c r="B99" s="446" t="s">
        <v>122</v>
      </c>
      <c r="C99" s="447" t="s">
        <v>123</v>
      </c>
      <c r="D99" s="447">
        <v>180</v>
      </c>
      <c r="E99" s="968">
        <v>69.290000000000006</v>
      </c>
      <c r="F99" s="462"/>
      <c r="G99" s="918"/>
      <c r="H99" s="478"/>
      <c r="I99" s="413"/>
    </row>
    <row r="100" spans="1:9" ht="18" customHeight="1">
      <c r="B100" s="448" t="s">
        <v>124</v>
      </c>
      <c r="C100" s="449" t="s">
        <v>123</v>
      </c>
      <c r="D100" s="449">
        <v>150</v>
      </c>
      <c r="E100" s="853">
        <v>82.3</v>
      </c>
      <c r="F100" s="450"/>
      <c r="G100" s="918"/>
      <c r="H100" s="478"/>
      <c r="I100" s="413"/>
    </row>
    <row r="101" spans="1:9" ht="18" customHeight="1">
      <c r="A101" s="586">
        <v>217472</v>
      </c>
      <c r="B101" s="591" t="s">
        <v>361</v>
      </c>
      <c r="C101" s="236" t="s">
        <v>123</v>
      </c>
      <c r="D101" s="592">
        <v>72</v>
      </c>
      <c r="E101" s="593">
        <v>85.96</v>
      </c>
      <c r="F101" s="594"/>
      <c r="G101" s="918"/>
      <c r="H101" s="480"/>
      <c r="I101" s="413"/>
    </row>
    <row r="102" spans="1:9" ht="18" customHeight="1">
      <c r="A102" s="587">
        <v>217473</v>
      </c>
      <c r="B102" s="591" t="s">
        <v>362</v>
      </c>
      <c r="C102" s="236" t="s">
        <v>123</v>
      </c>
      <c r="D102" s="592">
        <v>72</v>
      </c>
      <c r="E102" s="593">
        <v>102.5</v>
      </c>
      <c r="F102" s="594"/>
      <c r="G102" s="918"/>
      <c r="H102" s="478"/>
      <c r="I102" s="413"/>
    </row>
    <row r="103" spans="1:9" ht="18" customHeight="1">
      <c r="A103" s="586">
        <v>40413</v>
      </c>
      <c r="B103" s="281" t="s">
        <v>125</v>
      </c>
      <c r="C103" s="277" t="s">
        <v>123</v>
      </c>
      <c r="D103" s="277">
        <v>300</v>
      </c>
      <c r="E103" s="467">
        <v>34.54</v>
      </c>
      <c r="F103" s="278"/>
      <c r="G103" s="918"/>
      <c r="H103" s="478"/>
      <c r="I103" s="413"/>
    </row>
    <row r="104" spans="1:9" ht="18" customHeight="1">
      <c r="B104" s="1317" t="s">
        <v>126</v>
      </c>
      <c r="C104" s="1318"/>
      <c r="D104" s="1318"/>
      <c r="E104" s="1318"/>
      <c r="F104" s="1319"/>
      <c r="G104" s="918"/>
      <c r="H104" s="415"/>
      <c r="I104" s="413"/>
    </row>
    <row r="105" spans="1:9" ht="18" customHeight="1">
      <c r="A105" s="578" t="s">
        <v>369</v>
      </c>
      <c r="B105" s="225" t="s">
        <v>299</v>
      </c>
      <c r="C105" s="236" t="s">
        <v>87</v>
      </c>
      <c r="D105" s="236" t="s">
        <v>368</v>
      </c>
      <c r="E105" s="237">
        <v>5.14</v>
      </c>
      <c r="F105" s="280">
        <v>6</v>
      </c>
      <c r="G105" s="918"/>
      <c r="H105" s="588"/>
      <c r="I105" s="413"/>
    </row>
    <row r="106" spans="1:9" ht="18" customHeight="1">
      <c r="B106" s="281" t="s">
        <v>300</v>
      </c>
      <c r="C106" s="277" t="s">
        <v>87</v>
      </c>
      <c r="D106" s="277" t="s">
        <v>115</v>
      </c>
      <c r="E106" s="467">
        <v>5.92</v>
      </c>
      <c r="F106" s="278">
        <v>6</v>
      </c>
      <c r="G106" s="918"/>
      <c r="H106" s="588"/>
      <c r="I106" s="413"/>
    </row>
    <row r="107" spans="1:9" ht="18" customHeight="1">
      <c r="B107" s="1311" t="s">
        <v>219</v>
      </c>
      <c r="C107" s="1312"/>
      <c r="D107" s="1312"/>
      <c r="E107" s="1312"/>
      <c r="F107" s="1313"/>
      <c r="G107" s="918"/>
      <c r="H107" s="415"/>
      <c r="I107" s="413"/>
    </row>
    <row r="108" spans="1:9" ht="18" customHeight="1">
      <c r="A108" s="586">
        <v>165736</v>
      </c>
      <c r="B108" s="595" t="s">
        <v>301</v>
      </c>
      <c r="C108" s="596" t="s">
        <v>87</v>
      </c>
      <c r="D108" s="597">
        <v>800</v>
      </c>
      <c r="E108" s="598">
        <v>3.1</v>
      </c>
      <c r="F108" s="599"/>
      <c r="G108" s="918"/>
      <c r="H108" s="478"/>
      <c r="I108" s="413"/>
    </row>
    <row r="109" spans="1:9" ht="18" customHeight="1">
      <c r="A109" s="586">
        <v>40438</v>
      </c>
      <c r="B109" s="595" t="s">
        <v>302</v>
      </c>
      <c r="C109" s="596" t="s">
        <v>87</v>
      </c>
      <c r="D109" s="597">
        <v>400</v>
      </c>
      <c r="E109" s="598">
        <v>4.67</v>
      </c>
      <c r="F109" s="600"/>
      <c r="G109" s="918"/>
      <c r="H109" s="478"/>
      <c r="I109" s="413"/>
    </row>
    <row r="110" spans="1:9" ht="18" customHeight="1">
      <c r="B110" s="1317" t="s">
        <v>127</v>
      </c>
      <c r="C110" s="1318"/>
      <c r="D110" s="1318"/>
      <c r="E110" s="1318"/>
      <c r="F110" s="1319"/>
      <c r="G110" s="918"/>
      <c r="H110" s="415"/>
      <c r="I110" s="413"/>
    </row>
    <row r="111" spans="1:9" ht="18" customHeight="1">
      <c r="B111" s="854" t="s">
        <v>128</v>
      </c>
      <c r="C111" s="467" t="s">
        <v>87</v>
      </c>
      <c r="D111" s="467">
        <v>1</v>
      </c>
      <c r="E111" s="467">
        <v>3478.01</v>
      </c>
      <c r="F111" s="467"/>
      <c r="G111" s="918"/>
      <c r="H111" s="815"/>
      <c r="I111" s="816"/>
    </row>
    <row r="112" spans="1:9" ht="18" customHeight="1">
      <c r="B112" s="854" t="s">
        <v>129</v>
      </c>
      <c r="C112" s="467" t="s">
        <v>87</v>
      </c>
      <c r="D112" s="467">
        <v>1</v>
      </c>
      <c r="E112" s="467">
        <v>3085.33</v>
      </c>
      <c r="F112" s="467"/>
      <c r="G112" s="918"/>
      <c r="H112" s="815"/>
      <c r="I112" s="816"/>
    </row>
    <row r="113" spans="1:10" ht="18" customHeight="1">
      <c r="B113" s="854" t="s">
        <v>130</v>
      </c>
      <c r="C113" s="467" t="s">
        <v>87</v>
      </c>
      <c r="D113" s="467">
        <v>1</v>
      </c>
      <c r="E113" s="467">
        <v>3478.01</v>
      </c>
      <c r="F113" s="467"/>
      <c r="G113" s="918"/>
      <c r="H113" s="815"/>
      <c r="I113" s="816"/>
    </row>
    <row r="114" spans="1:10" ht="18" customHeight="1">
      <c r="B114" s="854" t="s">
        <v>131</v>
      </c>
      <c r="C114" s="467" t="s">
        <v>87</v>
      </c>
      <c r="D114" s="467">
        <v>1</v>
      </c>
      <c r="E114" s="467">
        <v>4543.8500000000004</v>
      </c>
      <c r="F114" s="467"/>
      <c r="G114" s="918"/>
      <c r="H114" s="815"/>
      <c r="I114" s="816"/>
    </row>
    <row r="115" spans="1:10" ht="18" customHeight="1">
      <c r="B115" s="854" t="s">
        <v>132</v>
      </c>
      <c r="C115" s="467" t="s">
        <v>87</v>
      </c>
      <c r="D115" s="467">
        <v>1</v>
      </c>
      <c r="E115" s="467">
        <v>4095.07</v>
      </c>
      <c r="F115" s="467"/>
      <c r="G115" s="918"/>
      <c r="H115" s="815"/>
      <c r="I115" s="816"/>
    </row>
    <row r="116" spans="1:10" ht="18" customHeight="1">
      <c r="B116" s="854" t="s">
        <v>133</v>
      </c>
      <c r="C116" s="467" t="s">
        <v>87</v>
      </c>
      <c r="D116" s="467">
        <v>1</v>
      </c>
      <c r="E116" s="467">
        <v>4543.8500000000004</v>
      </c>
      <c r="F116" s="467"/>
      <c r="G116" s="918"/>
      <c r="H116" s="815"/>
      <c r="I116" s="816"/>
    </row>
    <row r="117" spans="1:10" ht="18" customHeight="1">
      <c r="B117" s="1308" t="s">
        <v>223</v>
      </c>
      <c r="C117" s="1309"/>
      <c r="D117" s="1309"/>
      <c r="E117" s="1309"/>
      <c r="F117" s="1310"/>
      <c r="G117" s="918"/>
      <c r="H117" s="815"/>
      <c r="I117" s="413"/>
    </row>
    <row r="118" spans="1:10" ht="18" customHeight="1">
      <c r="B118" s="855" t="s">
        <v>485</v>
      </c>
      <c r="C118" s="856" t="s">
        <v>87</v>
      </c>
      <c r="D118" s="449">
        <v>1</v>
      </c>
      <c r="E118" s="857">
        <v>518.40456200000006</v>
      </c>
      <c r="F118" s="858"/>
      <c r="G118" s="918"/>
      <c r="H118" s="815"/>
      <c r="I118" s="816"/>
    </row>
    <row r="119" spans="1:10" s="396" customFormat="1" ht="18" customHeight="1">
      <c r="A119" s="351"/>
      <c r="B119" s="855" t="s">
        <v>359</v>
      </c>
      <c r="C119" s="856" t="s">
        <v>87</v>
      </c>
      <c r="D119" s="449">
        <v>50</v>
      </c>
      <c r="E119" s="857">
        <v>824</v>
      </c>
      <c r="F119" s="858"/>
      <c r="G119" s="918"/>
      <c r="H119" s="815"/>
      <c r="I119" s="816"/>
      <c r="J119" s="351"/>
    </row>
    <row r="120" spans="1:10" s="396" customFormat="1" ht="18" customHeight="1">
      <c r="A120" s="351"/>
      <c r="B120" s="855" t="s">
        <v>355</v>
      </c>
      <c r="C120" s="856" t="s">
        <v>87</v>
      </c>
      <c r="D120" s="449">
        <v>1</v>
      </c>
      <c r="E120" s="857">
        <v>344.47</v>
      </c>
      <c r="F120" s="858"/>
      <c r="G120" s="918"/>
      <c r="H120" s="815"/>
      <c r="I120" s="816"/>
      <c r="J120" s="351"/>
    </row>
    <row r="121" spans="1:10" s="396" customFormat="1" ht="18" customHeight="1">
      <c r="A121" s="351"/>
      <c r="B121" s="855" t="s">
        <v>356</v>
      </c>
      <c r="C121" s="856" t="s">
        <v>87</v>
      </c>
      <c r="D121" s="449">
        <v>1</v>
      </c>
      <c r="E121" s="857">
        <v>697.85</v>
      </c>
      <c r="F121" s="858"/>
      <c r="G121" s="918"/>
      <c r="H121" s="815"/>
      <c r="I121" s="816"/>
      <c r="J121" s="351"/>
    </row>
    <row r="122" spans="1:10" s="396" customFormat="1" ht="18" customHeight="1">
      <c r="A122" s="351"/>
      <c r="B122" s="855" t="s">
        <v>141</v>
      </c>
      <c r="C122" s="856" t="s">
        <v>139</v>
      </c>
      <c r="D122" s="449">
        <v>1</v>
      </c>
      <c r="E122" s="857">
        <v>11330</v>
      </c>
      <c r="F122" s="858"/>
      <c r="G122" s="918"/>
      <c r="I122" s="816"/>
      <c r="J122" s="351"/>
    </row>
    <row r="123" spans="1:10" s="396" customFormat="1" ht="18" customHeight="1">
      <c r="A123" s="351"/>
      <c r="B123" s="451" t="s">
        <v>143</v>
      </c>
      <c r="C123" s="452" t="s">
        <v>87</v>
      </c>
      <c r="D123" s="859">
        <v>1</v>
      </c>
      <c r="E123" s="860">
        <v>416411.93</v>
      </c>
      <c r="F123" s="453"/>
      <c r="G123" s="918"/>
      <c r="I123" s="816"/>
      <c r="J123" s="351"/>
    </row>
    <row r="124" spans="1:10" s="396" customFormat="1" ht="12.75" customHeight="1">
      <c r="A124" s="351"/>
      <c r="B124" s="342"/>
      <c r="C124" s="343"/>
      <c r="D124" s="344"/>
      <c r="E124" s="345"/>
      <c r="F124" s="346"/>
      <c r="J124" s="351"/>
    </row>
    <row r="125" spans="1:10" s="396" customFormat="1" ht="12.75" customHeight="1">
      <c r="A125" s="351"/>
      <c r="B125" s="347" t="s">
        <v>16</v>
      </c>
      <c r="C125" s="348"/>
      <c r="D125" s="349"/>
      <c r="E125" s="982"/>
      <c r="F125" s="982"/>
      <c r="J125" s="351"/>
    </row>
    <row r="126" spans="1:10" s="396" customFormat="1" ht="12.75" customHeight="1">
      <c r="A126" s="351"/>
      <c r="B126" s="350" t="s">
        <v>88</v>
      </c>
      <c r="C126" s="351"/>
      <c r="D126" s="349"/>
      <c r="E126" s="472"/>
      <c r="F126" s="472"/>
      <c r="J126" s="351"/>
    </row>
    <row r="127" spans="1:10" s="396" customFormat="1" ht="12.75" customHeight="1">
      <c r="A127" s="351"/>
      <c r="B127" s="352" t="s">
        <v>22</v>
      </c>
      <c r="C127" s="353"/>
      <c r="D127" s="354"/>
      <c r="E127" s="579"/>
      <c r="F127" s="579"/>
      <c r="J127" s="351"/>
    </row>
    <row r="128" spans="1:10" s="396" customFormat="1" ht="12.75" customHeight="1">
      <c r="A128" s="351"/>
      <c r="B128" s="355" t="s">
        <v>204</v>
      </c>
      <c r="C128" s="352"/>
      <c r="D128" s="352"/>
      <c r="E128" s="218"/>
      <c r="F128" s="475"/>
      <c r="J128" s="351"/>
    </row>
    <row r="129" spans="1:10" s="396" customFormat="1" ht="12.75" customHeight="1">
      <c r="A129" s="351"/>
      <c r="B129" s="356" t="s">
        <v>224</v>
      </c>
      <c r="C129" s="357"/>
      <c r="D129" s="358"/>
      <c r="E129" s="218"/>
      <c r="F129" s="475"/>
      <c r="J129" s="351"/>
    </row>
    <row r="130" spans="1:10" s="396" customFormat="1" ht="12.75" customHeight="1">
      <c r="A130" s="351"/>
      <c r="B130" s="356"/>
      <c r="C130" s="351"/>
      <c r="D130" s="349"/>
      <c r="J130" s="351"/>
    </row>
    <row r="131" spans="1:10" ht="12.75" customHeight="1">
      <c r="B131" s="360"/>
      <c r="C131" s="360"/>
      <c r="D131" s="360"/>
      <c r="E131" s="360"/>
      <c r="F131" s="349"/>
    </row>
    <row r="132" spans="1:10">
      <c r="E132" s="506"/>
      <c r="F132" s="195"/>
    </row>
    <row r="133" spans="1:10">
      <c r="E133" s="506"/>
      <c r="F133" s="195"/>
    </row>
    <row r="134" spans="1:10">
      <c r="E134" s="506"/>
      <c r="F134" s="195"/>
    </row>
    <row r="135" spans="1:10">
      <c r="E135" s="506"/>
      <c r="F135" s="195"/>
    </row>
    <row r="136" spans="1:10">
      <c r="E136" s="506"/>
      <c r="F136" s="195"/>
    </row>
    <row r="137" spans="1:10">
      <c r="E137" s="506"/>
      <c r="F137" s="195"/>
    </row>
    <row r="138" spans="1:10">
      <c r="E138" s="506"/>
      <c r="F138" s="195"/>
    </row>
    <row r="139" spans="1:10">
      <c r="E139" s="506"/>
      <c r="F139" s="195"/>
    </row>
    <row r="140" spans="1:10">
      <c r="E140" s="506"/>
      <c r="F140" s="195"/>
    </row>
    <row r="141" spans="1:10">
      <c r="E141" s="506"/>
      <c r="F141" s="195"/>
    </row>
    <row r="142" spans="1:10">
      <c r="E142" s="506"/>
      <c r="F142" s="195"/>
    </row>
    <row r="143" spans="1:10">
      <c r="E143" s="506"/>
      <c r="F143" s="195"/>
    </row>
    <row r="144" spans="1:10">
      <c r="E144" s="506"/>
      <c r="F144" s="195"/>
    </row>
    <row r="145" spans="5:6">
      <c r="E145" s="506"/>
      <c r="F145" s="195"/>
    </row>
    <row r="146" spans="5:6">
      <c r="E146" s="506"/>
      <c r="F146" s="195"/>
    </row>
    <row r="147" spans="5:6">
      <c r="E147" s="506"/>
      <c r="F147" s="195"/>
    </row>
    <row r="148" spans="5:6">
      <c r="E148" s="506"/>
      <c r="F148" s="195"/>
    </row>
    <row r="149" spans="5:6">
      <c r="E149" s="506"/>
      <c r="F149" s="195"/>
    </row>
    <row r="150" spans="5:6">
      <c r="E150" s="506"/>
      <c r="F150" s="195"/>
    </row>
    <row r="151" spans="5:6">
      <c r="E151" s="506"/>
      <c r="F151" s="195"/>
    </row>
    <row r="152" spans="5:6">
      <c r="E152" s="506"/>
      <c r="F152" s="195"/>
    </row>
    <row r="153" spans="5:6">
      <c r="E153" s="506"/>
      <c r="F153" s="195"/>
    </row>
    <row r="154" spans="5:6">
      <c r="E154" s="506"/>
      <c r="F154" s="195"/>
    </row>
    <row r="155" spans="5:6">
      <c r="E155" s="506"/>
      <c r="F155" s="195"/>
    </row>
    <row r="156" spans="5:6">
      <c r="E156" s="506"/>
      <c r="F156" s="195"/>
    </row>
    <row r="157" spans="5:6">
      <c r="E157" s="506"/>
      <c r="F157" s="195"/>
    </row>
    <row r="158" spans="5:6">
      <c r="E158" s="506"/>
      <c r="F158" s="195"/>
    </row>
    <row r="159" spans="5:6">
      <c r="E159" s="506"/>
      <c r="F159" s="195"/>
    </row>
    <row r="160" spans="5:6">
      <c r="E160" s="506"/>
      <c r="F160" s="195"/>
    </row>
    <row r="161" spans="5:6">
      <c r="E161" s="506"/>
      <c r="F161" s="195"/>
    </row>
    <row r="162" spans="5:6">
      <c r="E162" s="506"/>
      <c r="F162" s="195"/>
    </row>
    <row r="163" spans="5:6">
      <c r="E163" s="506"/>
      <c r="F163" s="195"/>
    </row>
    <row r="164" spans="5:6">
      <c r="E164" s="506"/>
      <c r="F164" s="195"/>
    </row>
    <row r="165" spans="5:6">
      <c r="E165" s="506"/>
      <c r="F165" s="195"/>
    </row>
    <row r="166" spans="5:6">
      <c r="E166" s="506"/>
      <c r="F166" s="195"/>
    </row>
    <row r="167" spans="5:6">
      <c r="E167" s="506"/>
      <c r="F167" s="195"/>
    </row>
    <row r="168" spans="5:6">
      <c r="E168" s="506"/>
      <c r="F168" s="195"/>
    </row>
    <row r="169" spans="5:6">
      <c r="E169" s="506"/>
      <c r="F169" s="195"/>
    </row>
    <row r="170" spans="5:6">
      <c r="E170" s="506"/>
      <c r="F170" s="195"/>
    </row>
    <row r="171" spans="5:6">
      <c r="E171" s="506"/>
      <c r="F171" s="195"/>
    </row>
    <row r="172" spans="5:6">
      <c r="E172" s="506"/>
      <c r="F172" s="195"/>
    </row>
    <row r="173" spans="5:6">
      <c r="E173" s="506"/>
      <c r="F173" s="195"/>
    </row>
    <row r="174" spans="5:6">
      <c r="E174" s="506"/>
      <c r="F174" s="195"/>
    </row>
    <row r="175" spans="5:6">
      <c r="E175" s="506"/>
      <c r="F175" s="195"/>
    </row>
    <row r="176" spans="5:6">
      <c r="E176" s="506"/>
      <c r="F176" s="195"/>
    </row>
    <row r="177" spans="5:6">
      <c r="E177" s="506"/>
      <c r="F177" s="195"/>
    </row>
    <row r="178" spans="5:6">
      <c r="E178" s="506"/>
      <c r="F178" s="195"/>
    </row>
    <row r="179" spans="5:6">
      <c r="E179" s="506"/>
      <c r="F179" s="195"/>
    </row>
    <row r="180" spans="5:6">
      <c r="E180" s="506"/>
      <c r="F180" s="195"/>
    </row>
    <row r="181" spans="5:6">
      <c r="E181" s="506"/>
      <c r="F181" s="195"/>
    </row>
    <row r="182" spans="5:6">
      <c r="E182" s="506"/>
      <c r="F182" s="195"/>
    </row>
    <row r="183" spans="5:6">
      <c r="E183" s="506"/>
      <c r="F183" s="195"/>
    </row>
    <row r="184" spans="5:6">
      <c r="E184" s="506"/>
      <c r="F184" s="195"/>
    </row>
    <row r="185" spans="5:6">
      <c r="E185" s="506"/>
      <c r="F185" s="195"/>
    </row>
    <row r="186" spans="5:6">
      <c r="E186" s="506"/>
      <c r="F186" s="195"/>
    </row>
    <row r="187" spans="5:6">
      <c r="E187" s="506"/>
      <c r="F187" s="195"/>
    </row>
    <row r="188" spans="5:6">
      <c r="E188" s="506"/>
      <c r="F188" s="195"/>
    </row>
    <row r="189" spans="5:6">
      <c r="E189" s="506"/>
      <c r="F189" s="195"/>
    </row>
    <row r="190" spans="5:6">
      <c r="E190" s="506"/>
      <c r="F190" s="195"/>
    </row>
    <row r="191" spans="5:6">
      <c r="E191" s="506"/>
      <c r="F191" s="195"/>
    </row>
    <row r="192" spans="5:6">
      <c r="E192" s="506"/>
      <c r="F192" s="195"/>
    </row>
    <row r="193" spans="5:6">
      <c r="E193" s="506"/>
      <c r="F193" s="195"/>
    </row>
    <row r="194" spans="5:6">
      <c r="E194" s="506"/>
      <c r="F194" s="195"/>
    </row>
    <row r="195" spans="5:6">
      <c r="E195" s="506"/>
      <c r="F195" s="195"/>
    </row>
    <row r="196" spans="5:6">
      <c r="E196" s="506"/>
      <c r="F196" s="195"/>
    </row>
    <row r="197" spans="5:6">
      <c r="E197" s="506"/>
      <c r="F197" s="195"/>
    </row>
    <row r="198" spans="5:6">
      <c r="E198" s="506"/>
      <c r="F198" s="195"/>
    </row>
    <row r="199" spans="5:6">
      <c r="E199" s="506"/>
      <c r="F199" s="195"/>
    </row>
    <row r="200" spans="5:6">
      <c r="E200" s="506"/>
      <c r="F200" s="195"/>
    </row>
    <row r="201" spans="5:6">
      <c r="E201" s="506"/>
      <c r="F201" s="195"/>
    </row>
    <row r="202" spans="5:6">
      <c r="E202" s="506"/>
      <c r="F202" s="195"/>
    </row>
    <row r="203" spans="5:6">
      <c r="E203" s="506"/>
      <c r="F203" s="195"/>
    </row>
    <row r="204" spans="5:6">
      <c r="E204" s="506"/>
      <c r="F204" s="195"/>
    </row>
    <row r="205" spans="5:6">
      <c r="E205" s="506"/>
      <c r="F205" s="195"/>
    </row>
    <row r="206" spans="5:6">
      <c r="E206" s="506"/>
      <c r="F206" s="195"/>
    </row>
    <row r="207" spans="5:6">
      <c r="E207" s="506"/>
      <c r="F207" s="195"/>
    </row>
    <row r="208" spans="5:6">
      <c r="E208" s="506"/>
      <c r="F208" s="195"/>
    </row>
    <row r="209" spans="5:6">
      <c r="E209" s="506"/>
      <c r="F209" s="195"/>
    </row>
    <row r="210" spans="5:6">
      <c r="E210" s="506"/>
      <c r="F210" s="195"/>
    </row>
    <row r="211" spans="5:6">
      <c r="E211" s="506"/>
      <c r="F211" s="195"/>
    </row>
    <row r="212" spans="5:6">
      <c r="E212" s="506"/>
      <c r="F212" s="195"/>
    </row>
    <row r="213" spans="5:6">
      <c r="E213" s="506"/>
      <c r="F213" s="195"/>
    </row>
    <row r="214" spans="5:6">
      <c r="E214" s="506"/>
      <c r="F214" s="195"/>
    </row>
    <row r="215" spans="5:6">
      <c r="E215" s="506"/>
      <c r="F215" s="195"/>
    </row>
    <row r="216" spans="5:6">
      <c r="E216" s="506"/>
      <c r="F216" s="195"/>
    </row>
    <row r="217" spans="5:6">
      <c r="E217" s="506"/>
      <c r="F217" s="195"/>
    </row>
    <row r="218" spans="5:6">
      <c r="E218" s="506"/>
      <c r="F218" s="195"/>
    </row>
    <row r="219" spans="5:6">
      <c r="E219" s="506"/>
      <c r="F219" s="195"/>
    </row>
    <row r="220" spans="5:6">
      <c r="E220" s="506"/>
      <c r="F220" s="195"/>
    </row>
    <row r="221" spans="5:6">
      <c r="E221" s="506"/>
      <c r="F221" s="195"/>
    </row>
    <row r="222" spans="5:6">
      <c r="E222" s="506"/>
      <c r="F222" s="195"/>
    </row>
    <row r="223" spans="5:6">
      <c r="E223" s="506"/>
      <c r="F223" s="195"/>
    </row>
    <row r="224" spans="5:6">
      <c r="E224" s="506"/>
      <c r="F224" s="195"/>
    </row>
    <row r="225" spans="5:6">
      <c r="E225" s="506"/>
      <c r="F225" s="195"/>
    </row>
    <row r="226" spans="5:6">
      <c r="E226" s="506"/>
      <c r="F226" s="195"/>
    </row>
    <row r="227" spans="5:6">
      <c r="E227" s="506"/>
      <c r="F227" s="195"/>
    </row>
    <row r="228" spans="5:6">
      <c r="E228" s="506"/>
      <c r="F228" s="195"/>
    </row>
    <row r="229" spans="5:6">
      <c r="E229" s="506"/>
      <c r="F229" s="195"/>
    </row>
    <row r="230" spans="5:6">
      <c r="E230" s="506"/>
      <c r="F230" s="195"/>
    </row>
    <row r="231" spans="5:6">
      <c r="E231" s="506"/>
      <c r="F231" s="195"/>
    </row>
    <row r="232" spans="5:6">
      <c r="E232" s="506"/>
      <c r="F232" s="195"/>
    </row>
    <row r="233" spans="5:6">
      <c r="E233" s="506"/>
      <c r="F233" s="195"/>
    </row>
    <row r="234" spans="5:6">
      <c r="E234" s="506"/>
      <c r="F234" s="195"/>
    </row>
    <row r="235" spans="5:6">
      <c r="E235" s="506"/>
      <c r="F235" s="195"/>
    </row>
    <row r="236" spans="5:6">
      <c r="E236" s="506"/>
      <c r="F236" s="195"/>
    </row>
    <row r="237" spans="5:6">
      <c r="E237" s="506"/>
      <c r="F237" s="195"/>
    </row>
    <row r="238" spans="5:6">
      <c r="E238" s="506"/>
      <c r="F238" s="195"/>
    </row>
    <row r="239" spans="5:6">
      <c r="E239" s="506"/>
      <c r="F239" s="195"/>
    </row>
    <row r="240" spans="5:6">
      <c r="E240" s="506"/>
      <c r="F240" s="195"/>
    </row>
    <row r="241" spans="5:6">
      <c r="E241" s="506"/>
      <c r="F241" s="195"/>
    </row>
    <row r="242" spans="5:6">
      <c r="E242" s="506"/>
      <c r="F242" s="195"/>
    </row>
    <row r="243" spans="5:6">
      <c r="E243" s="506"/>
      <c r="F243" s="195"/>
    </row>
    <row r="244" spans="5:6">
      <c r="E244" s="506"/>
      <c r="F244" s="195"/>
    </row>
    <row r="245" spans="5:6">
      <c r="E245" s="506"/>
      <c r="F245" s="195"/>
    </row>
    <row r="246" spans="5:6">
      <c r="E246" s="506"/>
      <c r="F246" s="195"/>
    </row>
    <row r="247" spans="5:6">
      <c r="E247" s="506"/>
      <c r="F247" s="195"/>
    </row>
    <row r="248" spans="5:6">
      <c r="E248" s="506"/>
      <c r="F248" s="195"/>
    </row>
    <row r="249" spans="5:6">
      <c r="E249" s="506"/>
      <c r="F249" s="195"/>
    </row>
    <row r="250" spans="5:6">
      <c r="E250" s="506"/>
      <c r="F250" s="195"/>
    </row>
    <row r="251" spans="5:6">
      <c r="E251" s="506"/>
      <c r="F251" s="195"/>
    </row>
    <row r="252" spans="5:6">
      <c r="E252" s="506"/>
      <c r="F252" s="195"/>
    </row>
    <row r="253" spans="5:6">
      <c r="E253" s="506"/>
      <c r="F253" s="195"/>
    </row>
    <row r="254" spans="5:6">
      <c r="E254" s="506"/>
      <c r="F254" s="195"/>
    </row>
    <row r="255" spans="5:6">
      <c r="E255" s="506"/>
      <c r="F255" s="195"/>
    </row>
    <row r="256" spans="5:6">
      <c r="E256" s="506"/>
      <c r="F256" s="195"/>
    </row>
    <row r="257" spans="5:6">
      <c r="E257" s="506"/>
      <c r="F257" s="195"/>
    </row>
    <row r="258" spans="5:6">
      <c r="E258" s="506"/>
      <c r="F258" s="195"/>
    </row>
    <row r="259" spans="5:6">
      <c r="E259" s="506"/>
      <c r="F259" s="195"/>
    </row>
    <row r="260" spans="5:6">
      <c r="E260" s="506"/>
      <c r="F260" s="195"/>
    </row>
    <row r="261" spans="5:6">
      <c r="E261" s="506"/>
      <c r="F261" s="195"/>
    </row>
    <row r="262" spans="5:6">
      <c r="E262" s="506"/>
      <c r="F262" s="195"/>
    </row>
    <row r="263" spans="5:6">
      <c r="E263" s="506"/>
      <c r="F263" s="195"/>
    </row>
    <row r="264" spans="5:6">
      <c r="E264" s="506"/>
      <c r="F264" s="195"/>
    </row>
    <row r="265" spans="5:6">
      <c r="E265" s="506"/>
      <c r="F265" s="195"/>
    </row>
    <row r="266" spans="5:6">
      <c r="E266" s="506"/>
      <c r="F266" s="195"/>
    </row>
    <row r="267" spans="5:6">
      <c r="E267" s="506"/>
      <c r="F267" s="195"/>
    </row>
    <row r="268" spans="5:6">
      <c r="E268" s="506"/>
      <c r="F268" s="195"/>
    </row>
    <row r="269" spans="5:6">
      <c r="E269" s="506"/>
      <c r="F269" s="195"/>
    </row>
    <row r="270" spans="5:6">
      <c r="E270" s="506"/>
      <c r="F270" s="195"/>
    </row>
    <row r="271" spans="5:6">
      <c r="E271" s="506"/>
      <c r="F271" s="195"/>
    </row>
    <row r="272" spans="5:6">
      <c r="E272" s="506"/>
      <c r="F272" s="195"/>
    </row>
    <row r="273" spans="5:6">
      <c r="E273" s="506"/>
      <c r="F273" s="195"/>
    </row>
    <row r="274" spans="5:6">
      <c r="E274" s="506"/>
      <c r="F274" s="195"/>
    </row>
    <row r="275" spans="5:6">
      <c r="E275" s="506"/>
      <c r="F275" s="195"/>
    </row>
    <row r="276" spans="5:6">
      <c r="E276" s="506"/>
      <c r="F276" s="195"/>
    </row>
    <row r="277" spans="5:6">
      <c r="E277" s="506"/>
      <c r="F277" s="195"/>
    </row>
    <row r="278" spans="5:6">
      <c r="E278" s="506"/>
      <c r="F278" s="195"/>
    </row>
    <row r="279" spans="5:6">
      <c r="E279" s="506"/>
      <c r="F279" s="195"/>
    </row>
    <row r="280" spans="5:6">
      <c r="E280" s="506"/>
      <c r="F280" s="195"/>
    </row>
    <row r="281" spans="5:6">
      <c r="E281" s="506"/>
      <c r="F281" s="195"/>
    </row>
    <row r="282" spans="5:6">
      <c r="E282" s="506"/>
      <c r="F282" s="195"/>
    </row>
    <row r="283" spans="5:6">
      <c r="E283" s="506"/>
      <c r="F283" s="195"/>
    </row>
    <row r="284" spans="5:6">
      <c r="E284" s="506"/>
      <c r="F284" s="195"/>
    </row>
    <row r="285" spans="5:6">
      <c r="E285" s="506"/>
      <c r="F285" s="195"/>
    </row>
    <row r="286" spans="5:6">
      <c r="E286" s="506"/>
      <c r="F286" s="195"/>
    </row>
    <row r="287" spans="5:6">
      <c r="E287" s="506"/>
      <c r="F287" s="195"/>
    </row>
    <row r="288" spans="5:6">
      <c r="E288" s="506"/>
      <c r="F288" s="195"/>
    </row>
    <row r="289" spans="5:6">
      <c r="E289" s="506"/>
      <c r="F289" s="195"/>
    </row>
    <row r="290" spans="5:6">
      <c r="E290" s="506"/>
      <c r="F290" s="195"/>
    </row>
    <row r="291" spans="5:6">
      <c r="E291" s="506"/>
      <c r="F291" s="195"/>
    </row>
    <row r="292" spans="5:6">
      <c r="E292" s="506"/>
      <c r="F292" s="195"/>
    </row>
    <row r="293" spans="5:6">
      <c r="E293" s="506"/>
      <c r="F293" s="195"/>
    </row>
    <row r="294" spans="5:6">
      <c r="E294" s="506"/>
      <c r="F294" s="195"/>
    </row>
    <row r="295" spans="5:6">
      <c r="E295" s="506"/>
      <c r="F295" s="195"/>
    </row>
    <row r="296" spans="5:6">
      <c r="E296" s="506"/>
      <c r="F296" s="195"/>
    </row>
    <row r="297" spans="5:6">
      <c r="E297" s="506"/>
      <c r="F297" s="195"/>
    </row>
    <row r="298" spans="5:6">
      <c r="E298" s="506"/>
      <c r="F298" s="195"/>
    </row>
    <row r="299" spans="5:6">
      <c r="E299" s="506"/>
      <c r="F299" s="195"/>
    </row>
    <row r="300" spans="5:6">
      <c r="E300" s="506"/>
      <c r="F300" s="195"/>
    </row>
    <row r="301" spans="5:6">
      <c r="E301" s="506"/>
      <c r="F301" s="195"/>
    </row>
    <row r="302" spans="5:6">
      <c r="E302" s="506"/>
      <c r="F302" s="195"/>
    </row>
    <row r="303" spans="5:6">
      <c r="E303" s="506"/>
      <c r="F303" s="195"/>
    </row>
    <row r="304" spans="5:6">
      <c r="E304" s="506"/>
      <c r="F304" s="195"/>
    </row>
    <row r="305" spans="5:6">
      <c r="E305" s="506"/>
      <c r="F305" s="195"/>
    </row>
    <row r="306" spans="5:6">
      <c r="E306" s="506"/>
      <c r="F306" s="195"/>
    </row>
    <row r="307" spans="5:6">
      <c r="E307" s="506"/>
      <c r="F307" s="195"/>
    </row>
    <row r="308" spans="5:6">
      <c r="E308" s="506"/>
      <c r="F308" s="195"/>
    </row>
    <row r="309" spans="5:6">
      <c r="E309" s="506"/>
      <c r="F309" s="195"/>
    </row>
    <row r="310" spans="5:6">
      <c r="E310" s="506"/>
      <c r="F310" s="195"/>
    </row>
    <row r="311" spans="5:6">
      <c r="E311" s="506"/>
      <c r="F311" s="195"/>
    </row>
    <row r="312" spans="5:6">
      <c r="E312" s="506"/>
      <c r="F312" s="195"/>
    </row>
    <row r="313" spans="5:6">
      <c r="E313" s="506"/>
      <c r="F313" s="195"/>
    </row>
    <row r="314" spans="5:6">
      <c r="E314" s="506"/>
      <c r="F314" s="195"/>
    </row>
    <row r="315" spans="5:6">
      <c r="E315" s="506"/>
      <c r="F315" s="195"/>
    </row>
    <row r="316" spans="5:6">
      <c r="E316" s="506"/>
      <c r="F316" s="195"/>
    </row>
    <row r="317" spans="5:6">
      <c r="E317" s="506"/>
      <c r="F317" s="195"/>
    </row>
    <row r="318" spans="5:6">
      <c r="E318" s="506"/>
      <c r="F318" s="195"/>
    </row>
    <row r="319" spans="5:6">
      <c r="E319" s="506"/>
      <c r="F319" s="195"/>
    </row>
    <row r="320" spans="5:6">
      <c r="E320" s="506"/>
      <c r="F320" s="195"/>
    </row>
    <row r="321" spans="5:6">
      <c r="E321" s="506"/>
      <c r="F321" s="195"/>
    </row>
    <row r="322" spans="5:6">
      <c r="E322" s="506"/>
      <c r="F322" s="195"/>
    </row>
    <row r="323" spans="5:6">
      <c r="E323" s="506"/>
      <c r="F323" s="195"/>
    </row>
    <row r="324" spans="5:6">
      <c r="E324" s="506"/>
      <c r="F324" s="195"/>
    </row>
    <row r="325" spans="5:6">
      <c r="E325" s="506"/>
      <c r="F325" s="195"/>
    </row>
    <row r="326" spans="5:6">
      <c r="E326" s="506"/>
      <c r="F326" s="195"/>
    </row>
    <row r="327" spans="5:6">
      <c r="E327" s="506"/>
      <c r="F327" s="195"/>
    </row>
    <row r="328" spans="5:6">
      <c r="E328" s="506"/>
      <c r="F328" s="195"/>
    </row>
    <row r="329" spans="5:6">
      <c r="E329" s="506"/>
      <c r="F329" s="195"/>
    </row>
    <row r="330" spans="5:6">
      <c r="E330" s="506"/>
      <c r="F330" s="195"/>
    </row>
    <row r="331" spans="5:6">
      <c r="E331" s="506"/>
      <c r="F331" s="195"/>
    </row>
    <row r="332" spans="5:6">
      <c r="E332" s="506"/>
      <c r="F332" s="195"/>
    </row>
    <row r="333" spans="5:6">
      <c r="E333" s="506"/>
      <c r="F333" s="195"/>
    </row>
    <row r="334" spans="5:6">
      <c r="E334" s="506"/>
      <c r="F334" s="195"/>
    </row>
    <row r="335" spans="5:6">
      <c r="E335" s="506"/>
      <c r="F335" s="195"/>
    </row>
    <row r="336" spans="5:6">
      <c r="E336" s="506"/>
      <c r="F336" s="195"/>
    </row>
    <row r="337" spans="5:6">
      <c r="E337" s="506"/>
      <c r="F337" s="195"/>
    </row>
    <row r="338" spans="5:6">
      <c r="E338" s="506"/>
      <c r="F338" s="195"/>
    </row>
    <row r="339" spans="5:6">
      <c r="E339" s="506"/>
      <c r="F339" s="195"/>
    </row>
    <row r="340" spans="5:6">
      <c r="E340" s="506"/>
      <c r="F340" s="195"/>
    </row>
    <row r="341" spans="5:6">
      <c r="E341" s="506"/>
      <c r="F341" s="195"/>
    </row>
    <row r="342" spans="5:6">
      <c r="E342" s="506"/>
      <c r="F342" s="195"/>
    </row>
    <row r="343" spans="5:6">
      <c r="E343" s="506"/>
      <c r="F343" s="195"/>
    </row>
    <row r="344" spans="5:6">
      <c r="E344" s="506"/>
      <c r="F344" s="195"/>
    </row>
    <row r="345" spans="5:6">
      <c r="E345" s="506"/>
      <c r="F345" s="195"/>
    </row>
    <row r="346" spans="5:6">
      <c r="E346" s="506"/>
      <c r="F346" s="195"/>
    </row>
    <row r="347" spans="5:6">
      <c r="E347" s="506"/>
      <c r="F347" s="195"/>
    </row>
    <row r="348" spans="5:6">
      <c r="E348" s="506"/>
      <c r="F348" s="195"/>
    </row>
    <row r="349" spans="5:6">
      <c r="E349" s="506"/>
      <c r="F349" s="195"/>
    </row>
    <row r="350" spans="5:6">
      <c r="E350" s="506"/>
      <c r="F350" s="195"/>
    </row>
    <row r="351" spans="5:6">
      <c r="E351" s="506"/>
      <c r="F351" s="195"/>
    </row>
    <row r="352" spans="5:6">
      <c r="E352" s="506"/>
      <c r="F352" s="195"/>
    </row>
    <row r="353" spans="5:6">
      <c r="E353" s="506"/>
      <c r="F353" s="195"/>
    </row>
    <row r="354" spans="5:6">
      <c r="E354" s="506"/>
      <c r="F354" s="195"/>
    </row>
    <row r="355" spans="5:6">
      <c r="E355" s="506"/>
      <c r="F355" s="195"/>
    </row>
    <row r="356" spans="5:6">
      <c r="E356" s="506"/>
      <c r="F356" s="195"/>
    </row>
    <row r="357" spans="5:6">
      <c r="E357" s="506"/>
      <c r="F357" s="195"/>
    </row>
    <row r="358" spans="5:6">
      <c r="E358" s="506"/>
      <c r="F358" s="195"/>
    </row>
    <row r="359" spans="5:6">
      <c r="E359" s="506"/>
      <c r="F359" s="195"/>
    </row>
    <row r="360" spans="5:6">
      <c r="E360" s="506"/>
      <c r="F360" s="195"/>
    </row>
    <row r="361" spans="5:6">
      <c r="E361" s="506"/>
      <c r="F361" s="195"/>
    </row>
    <row r="362" spans="5:6">
      <c r="E362" s="506"/>
      <c r="F362" s="195"/>
    </row>
    <row r="363" spans="5:6">
      <c r="E363" s="506"/>
      <c r="F363" s="195"/>
    </row>
    <row r="364" spans="5:6">
      <c r="E364" s="506"/>
      <c r="F364" s="195"/>
    </row>
    <row r="365" spans="5:6">
      <c r="E365" s="506"/>
      <c r="F365" s="195"/>
    </row>
    <row r="366" spans="5:6">
      <c r="E366" s="506"/>
      <c r="F366" s="195"/>
    </row>
    <row r="367" spans="5:6">
      <c r="E367" s="506"/>
      <c r="F367" s="195"/>
    </row>
    <row r="368" spans="5:6">
      <c r="E368" s="506"/>
      <c r="F368" s="195"/>
    </row>
    <row r="369" spans="5:6">
      <c r="E369" s="506"/>
      <c r="F369" s="195"/>
    </row>
    <row r="370" spans="5:6">
      <c r="E370" s="506"/>
      <c r="F370" s="195"/>
    </row>
    <row r="371" spans="5:6">
      <c r="E371" s="506"/>
      <c r="F371" s="195"/>
    </row>
    <row r="372" spans="5:6">
      <c r="E372" s="506"/>
      <c r="F372" s="195"/>
    </row>
    <row r="373" spans="5:6">
      <c r="E373" s="506"/>
      <c r="F373" s="195"/>
    </row>
    <row r="374" spans="5:6">
      <c r="E374" s="506"/>
      <c r="F374" s="195"/>
    </row>
    <row r="375" spans="5:6">
      <c r="E375" s="506"/>
      <c r="F375" s="195"/>
    </row>
    <row r="376" spans="5:6">
      <c r="E376" s="506"/>
      <c r="F376" s="195"/>
    </row>
    <row r="377" spans="5:6">
      <c r="E377" s="506"/>
      <c r="F377" s="195"/>
    </row>
    <row r="378" spans="5:6">
      <c r="E378" s="506"/>
      <c r="F378" s="195"/>
    </row>
    <row r="379" spans="5:6">
      <c r="E379" s="506"/>
      <c r="F379" s="195"/>
    </row>
    <row r="380" spans="5:6">
      <c r="E380" s="506"/>
      <c r="F380" s="195"/>
    </row>
    <row r="381" spans="5:6">
      <c r="E381" s="506"/>
      <c r="F381" s="195"/>
    </row>
    <row r="382" spans="5:6">
      <c r="E382" s="506"/>
      <c r="F382" s="195"/>
    </row>
    <row r="383" spans="5:6">
      <c r="E383" s="506"/>
      <c r="F383" s="195"/>
    </row>
    <row r="384" spans="5:6">
      <c r="E384" s="506"/>
      <c r="F384" s="195"/>
    </row>
    <row r="385" spans="5:6">
      <c r="E385" s="506"/>
      <c r="F385" s="195"/>
    </row>
    <row r="386" spans="5:6">
      <c r="E386" s="506"/>
      <c r="F386" s="195"/>
    </row>
    <row r="387" spans="5:6">
      <c r="E387" s="506"/>
      <c r="F387" s="195"/>
    </row>
    <row r="388" spans="5:6">
      <c r="E388" s="506"/>
      <c r="F388" s="195"/>
    </row>
    <row r="389" spans="5:6">
      <c r="E389" s="506"/>
      <c r="F389" s="195"/>
    </row>
    <row r="390" spans="5:6">
      <c r="E390" s="506"/>
      <c r="F390" s="195"/>
    </row>
    <row r="391" spans="5:6">
      <c r="E391" s="506"/>
      <c r="F391" s="195"/>
    </row>
    <row r="392" spans="5:6">
      <c r="E392" s="506"/>
      <c r="F392" s="195"/>
    </row>
    <row r="393" spans="5:6">
      <c r="E393" s="506"/>
      <c r="F393" s="195"/>
    </row>
    <row r="394" spans="5:6">
      <c r="E394" s="506"/>
      <c r="F394" s="195"/>
    </row>
    <row r="395" spans="5:6">
      <c r="E395" s="506"/>
      <c r="F395" s="195"/>
    </row>
    <row r="396" spans="5:6">
      <c r="E396" s="506"/>
      <c r="F396" s="195"/>
    </row>
    <row r="397" spans="5:6">
      <c r="E397" s="506"/>
      <c r="F397" s="195"/>
    </row>
    <row r="398" spans="5:6">
      <c r="E398" s="506"/>
      <c r="F398" s="195"/>
    </row>
    <row r="399" spans="5:6">
      <c r="E399" s="506"/>
      <c r="F399" s="195"/>
    </row>
    <row r="400" spans="5:6">
      <c r="E400" s="506"/>
      <c r="F400" s="195"/>
    </row>
    <row r="401" spans="5:6">
      <c r="E401" s="506"/>
      <c r="F401" s="195"/>
    </row>
    <row r="402" spans="5:6">
      <c r="E402" s="506"/>
      <c r="F402" s="195"/>
    </row>
    <row r="403" spans="5:6">
      <c r="E403" s="506"/>
      <c r="F403" s="195"/>
    </row>
    <row r="404" spans="5:6">
      <c r="E404" s="506"/>
      <c r="F404" s="195"/>
    </row>
    <row r="405" spans="5:6">
      <c r="E405" s="506"/>
      <c r="F405" s="195"/>
    </row>
    <row r="406" spans="5:6">
      <c r="E406" s="506"/>
      <c r="F406" s="195"/>
    </row>
    <row r="407" spans="5:6">
      <c r="E407" s="506"/>
      <c r="F407" s="195"/>
    </row>
    <row r="408" spans="5:6">
      <c r="E408" s="506"/>
      <c r="F408" s="195"/>
    </row>
    <row r="409" spans="5:6">
      <c r="E409" s="506"/>
      <c r="F409" s="195"/>
    </row>
    <row r="410" spans="5:6">
      <c r="E410" s="506"/>
      <c r="F410" s="195"/>
    </row>
    <row r="411" spans="5:6">
      <c r="E411" s="506"/>
      <c r="F411" s="195"/>
    </row>
    <row r="412" spans="5:6">
      <c r="E412" s="506"/>
      <c r="F412" s="195"/>
    </row>
    <row r="413" spans="5:6">
      <c r="E413" s="506"/>
      <c r="F413" s="195"/>
    </row>
    <row r="414" spans="5:6">
      <c r="E414" s="506"/>
      <c r="F414" s="195"/>
    </row>
    <row r="415" spans="5:6">
      <c r="E415" s="506"/>
      <c r="F415" s="195"/>
    </row>
    <row r="416" spans="5:6">
      <c r="E416" s="506"/>
      <c r="F416" s="195"/>
    </row>
    <row r="417" spans="5:6">
      <c r="E417" s="506"/>
      <c r="F417" s="195"/>
    </row>
    <row r="418" spans="5:6">
      <c r="E418" s="506"/>
      <c r="F418" s="195"/>
    </row>
    <row r="419" spans="5:6">
      <c r="E419" s="506"/>
      <c r="F419" s="195"/>
    </row>
    <row r="420" spans="5:6">
      <c r="E420" s="506"/>
      <c r="F420" s="195"/>
    </row>
    <row r="421" spans="5:6">
      <c r="E421" s="506"/>
      <c r="F421" s="195"/>
    </row>
    <row r="422" spans="5:6">
      <c r="E422" s="506"/>
      <c r="F422" s="195"/>
    </row>
    <row r="423" spans="5:6">
      <c r="E423" s="506"/>
      <c r="F423" s="195"/>
    </row>
    <row r="424" spans="5:6">
      <c r="E424" s="506"/>
      <c r="F424" s="195"/>
    </row>
    <row r="425" spans="5:6">
      <c r="E425" s="506"/>
      <c r="F425" s="195"/>
    </row>
    <row r="426" spans="5:6">
      <c r="E426" s="506"/>
      <c r="F426" s="195"/>
    </row>
    <row r="427" spans="5:6">
      <c r="E427" s="506"/>
      <c r="F427" s="195"/>
    </row>
    <row r="428" spans="5:6">
      <c r="E428" s="506"/>
      <c r="F428" s="195"/>
    </row>
    <row r="429" spans="5:6">
      <c r="E429" s="506"/>
      <c r="F429" s="195"/>
    </row>
    <row r="430" spans="5:6">
      <c r="E430" s="506"/>
      <c r="F430" s="195"/>
    </row>
    <row r="431" spans="5:6">
      <c r="E431" s="506"/>
      <c r="F431" s="195"/>
    </row>
    <row r="432" spans="5:6">
      <c r="E432" s="506"/>
      <c r="F432" s="195"/>
    </row>
    <row r="433" spans="5:6">
      <c r="E433" s="506"/>
      <c r="F433" s="195"/>
    </row>
    <row r="434" spans="5:6">
      <c r="E434" s="506"/>
      <c r="F434" s="195"/>
    </row>
    <row r="435" spans="5:6">
      <c r="E435" s="506"/>
      <c r="F435" s="195"/>
    </row>
    <row r="436" spans="5:6">
      <c r="E436" s="506"/>
      <c r="F436" s="195"/>
    </row>
    <row r="437" spans="5:6">
      <c r="E437" s="506"/>
      <c r="F437" s="195"/>
    </row>
    <row r="438" spans="5:6">
      <c r="E438" s="506"/>
      <c r="F438" s="195"/>
    </row>
    <row r="439" spans="5:6">
      <c r="E439" s="506"/>
      <c r="F439" s="195"/>
    </row>
    <row r="440" spans="5:6">
      <c r="E440" s="506"/>
      <c r="F440" s="195"/>
    </row>
    <row r="441" spans="5:6">
      <c r="E441" s="506"/>
      <c r="F441" s="195"/>
    </row>
    <row r="442" spans="5:6">
      <c r="E442" s="506"/>
      <c r="F442" s="195"/>
    </row>
    <row r="443" spans="5:6">
      <c r="E443" s="506"/>
      <c r="F443" s="195"/>
    </row>
    <row r="444" spans="5:6">
      <c r="E444" s="506"/>
      <c r="F444" s="195"/>
    </row>
    <row r="445" spans="5:6">
      <c r="E445" s="506"/>
      <c r="F445" s="195"/>
    </row>
    <row r="446" spans="5:6">
      <c r="E446" s="506"/>
      <c r="F446" s="195"/>
    </row>
    <row r="447" spans="5:6">
      <c r="E447" s="506"/>
      <c r="F447" s="195"/>
    </row>
    <row r="448" spans="5:6">
      <c r="E448" s="506"/>
      <c r="F448" s="195"/>
    </row>
    <row r="449" spans="5:6">
      <c r="E449" s="506"/>
      <c r="F449" s="195"/>
    </row>
    <row r="450" spans="5:6">
      <c r="E450" s="506"/>
      <c r="F450" s="195"/>
    </row>
    <row r="451" spans="5:6">
      <c r="E451" s="506"/>
      <c r="F451" s="195"/>
    </row>
    <row r="452" spans="5:6">
      <c r="E452" s="506"/>
      <c r="F452" s="195"/>
    </row>
    <row r="453" spans="5:6">
      <c r="E453" s="506"/>
      <c r="F453" s="195"/>
    </row>
    <row r="454" spans="5:6">
      <c r="E454" s="506"/>
      <c r="F454" s="195"/>
    </row>
    <row r="455" spans="5:6">
      <c r="E455" s="506"/>
      <c r="F455" s="195"/>
    </row>
    <row r="456" spans="5:6">
      <c r="E456" s="506"/>
      <c r="F456" s="195"/>
    </row>
    <row r="457" spans="5:6">
      <c r="E457" s="506"/>
      <c r="F457" s="195"/>
    </row>
    <row r="458" spans="5:6">
      <c r="E458" s="506"/>
      <c r="F458" s="195"/>
    </row>
    <row r="459" spans="5:6">
      <c r="E459" s="506"/>
      <c r="F459" s="195"/>
    </row>
    <row r="460" spans="5:6">
      <c r="E460" s="506"/>
      <c r="F460" s="195"/>
    </row>
    <row r="461" spans="5:6">
      <c r="E461" s="506"/>
      <c r="F461" s="195"/>
    </row>
    <row r="462" spans="5:6">
      <c r="E462" s="506"/>
      <c r="F462" s="195"/>
    </row>
    <row r="463" spans="5:6">
      <c r="E463" s="506"/>
      <c r="F463" s="195"/>
    </row>
    <row r="464" spans="5:6">
      <c r="E464" s="506"/>
      <c r="F464" s="195"/>
    </row>
    <row r="465" spans="5:6">
      <c r="E465" s="506"/>
      <c r="F465" s="195"/>
    </row>
    <row r="466" spans="5:6">
      <c r="E466" s="506"/>
      <c r="F466" s="195"/>
    </row>
    <row r="467" spans="5:6">
      <c r="E467" s="506"/>
      <c r="F467" s="195"/>
    </row>
    <row r="468" spans="5:6">
      <c r="E468" s="506"/>
      <c r="F468" s="195"/>
    </row>
    <row r="469" spans="5:6">
      <c r="E469" s="506"/>
      <c r="F469" s="195"/>
    </row>
    <row r="470" spans="5:6">
      <c r="E470" s="506"/>
      <c r="F470" s="195"/>
    </row>
    <row r="471" spans="5:6">
      <c r="E471" s="506"/>
      <c r="F471" s="195"/>
    </row>
    <row r="472" spans="5:6">
      <c r="E472" s="506"/>
      <c r="F472" s="195"/>
    </row>
    <row r="473" spans="5:6">
      <c r="E473" s="506"/>
      <c r="F473" s="195"/>
    </row>
    <row r="474" spans="5:6">
      <c r="E474" s="506"/>
      <c r="F474" s="195"/>
    </row>
    <row r="475" spans="5:6">
      <c r="E475" s="506"/>
      <c r="F475" s="195"/>
    </row>
    <row r="476" spans="5:6">
      <c r="E476" s="506"/>
      <c r="F476" s="195"/>
    </row>
    <row r="477" spans="5:6">
      <c r="E477" s="506"/>
      <c r="F477" s="195"/>
    </row>
    <row r="478" spans="5:6">
      <c r="E478" s="506"/>
      <c r="F478" s="195"/>
    </row>
    <row r="479" spans="5:6">
      <c r="E479" s="506"/>
      <c r="F479" s="195"/>
    </row>
    <row r="480" spans="5:6">
      <c r="E480" s="506"/>
      <c r="F480" s="195"/>
    </row>
    <row r="481" spans="5:6">
      <c r="E481" s="506"/>
      <c r="F481" s="195"/>
    </row>
    <row r="482" spans="5:6">
      <c r="E482" s="506"/>
      <c r="F482" s="195"/>
    </row>
    <row r="483" spans="5:6">
      <c r="E483" s="506"/>
      <c r="F483" s="195"/>
    </row>
    <row r="484" spans="5:6">
      <c r="E484" s="506"/>
      <c r="F484" s="195"/>
    </row>
    <row r="485" spans="5:6">
      <c r="E485" s="506"/>
      <c r="F485" s="195"/>
    </row>
    <row r="486" spans="5:6">
      <c r="E486" s="506"/>
      <c r="F486" s="195"/>
    </row>
    <row r="487" spans="5:6">
      <c r="E487" s="506"/>
      <c r="F487" s="195"/>
    </row>
    <row r="488" spans="5:6">
      <c r="E488" s="506"/>
      <c r="F488" s="195"/>
    </row>
    <row r="489" spans="5:6">
      <c r="E489" s="506"/>
      <c r="F489" s="195"/>
    </row>
    <row r="490" spans="5:6">
      <c r="E490" s="506"/>
      <c r="F490" s="195"/>
    </row>
    <row r="491" spans="5:6">
      <c r="E491" s="506"/>
      <c r="F491" s="195"/>
    </row>
    <row r="492" spans="5:6">
      <c r="E492" s="506"/>
      <c r="F492" s="195"/>
    </row>
    <row r="493" spans="5:6">
      <c r="E493" s="506"/>
      <c r="F493" s="195"/>
    </row>
    <row r="494" spans="5:6">
      <c r="E494" s="506"/>
      <c r="F494" s="195"/>
    </row>
    <row r="495" spans="5:6">
      <c r="E495" s="506"/>
      <c r="F495" s="195"/>
    </row>
    <row r="496" spans="5:6">
      <c r="E496" s="506"/>
      <c r="F496" s="195"/>
    </row>
    <row r="497" spans="5:6">
      <c r="E497" s="506"/>
      <c r="F497" s="195"/>
    </row>
    <row r="498" spans="5:6">
      <c r="E498" s="506"/>
      <c r="F498" s="195"/>
    </row>
    <row r="499" spans="5:6">
      <c r="E499" s="506"/>
      <c r="F499" s="195"/>
    </row>
    <row r="500" spans="5:6">
      <c r="E500" s="506"/>
      <c r="F500" s="195"/>
    </row>
    <row r="501" spans="5:6">
      <c r="E501" s="506"/>
      <c r="F501" s="195"/>
    </row>
    <row r="502" spans="5:6">
      <c r="E502" s="506"/>
      <c r="F502" s="195"/>
    </row>
    <row r="503" spans="5:6">
      <c r="E503" s="506"/>
      <c r="F503" s="195"/>
    </row>
    <row r="504" spans="5:6">
      <c r="E504" s="506"/>
      <c r="F504" s="195"/>
    </row>
    <row r="505" spans="5:6">
      <c r="E505" s="506"/>
      <c r="F505" s="195"/>
    </row>
    <row r="506" spans="5:6">
      <c r="E506" s="506"/>
      <c r="F506" s="195"/>
    </row>
    <row r="507" spans="5:6">
      <c r="E507" s="506"/>
      <c r="F507" s="195"/>
    </row>
    <row r="508" spans="5:6">
      <c r="E508" s="506"/>
      <c r="F508" s="195"/>
    </row>
    <row r="509" spans="5:6">
      <c r="E509" s="506"/>
      <c r="F509" s="195"/>
    </row>
    <row r="510" spans="5:6">
      <c r="E510" s="506"/>
      <c r="F510" s="195"/>
    </row>
    <row r="511" spans="5:6">
      <c r="E511" s="506"/>
      <c r="F511" s="195"/>
    </row>
    <row r="512" spans="5:6">
      <c r="E512" s="506"/>
      <c r="F512" s="195"/>
    </row>
    <row r="513" spans="5:6">
      <c r="E513" s="506"/>
      <c r="F513" s="195"/>
    </row>
    <row r="514" spans="5:6">
      <c r="E514" s="506"/>
      <c r="F514" s="195"/>
    </row>
    <row r="515" spans="5:6">
      <c r="E515" s="506"/>
      <c r="F515" s="195"/>
    </row>
    <row r="516" spans="5:6">
      <c r="E516" s="506"/>
      <c r="F516" s="195"/>
    </row>
    <row r="517" spans="5:6">
      <c r="E517" s="506"/>
      <c r="F517" s="195"/>
    </row>
    <row r="518" spans="5:6">
      <c r="E518" s="506"/>
      <c r="F518" s="195"/>
    </row>
    <row r="519" spans="5:6">
      <c r="E519" s="506"/>
      <c r="F519" s="195"/>
    </row>
    <row r="520" spans="5:6">
      <c r="E520" s="506"/>
      <c r="F520" s="195"/>
    </row>
    <row r="521" spans="5:6">
      <c r="E521" s="506"/>
      <c r="F521" s="195"/>
    </row>
    <row r="522" spans="5:6">
      <c r="E522" s="506"/>
      <c r="F522" s="195"/>
    </row>
    <row r="523" spans="5:6">
      <c r="E523" s="506"/>
      <c r="F523" s="195"/>
    </row>
    <row r="524" spans="5:6">
      <c r="E524" s="506"/>
      <c r="F524" s="195"/>
    </row>
    <row r="525" spans="5:6">
      <c r="E525" s="506"/>
      <c r="F525" s="195"/>
    </row>
    <row r="526" spans="5:6">
      <c r="E526" s="506"/>
      <c r="F526" s="195"/>
    </row>
    <row r="527" spans="5:6">
      <c r="E527" s="506"/>
      <c r="F527" s="195"/>
    </row>
    <row r="528" spans="5:6">
      <c r="E528" s="506"/>
      <c r="F528" s="195"/>
    </row>
    <row r="529" spans="5:6">
      <c r="E529" s="506"/>
      <c r="F529" s="195"/>
    </row>
    <row r="530" spans="5:6">
      <c r="E530" s="506"/>
      <c r="F530" s="195"/>
    </row>
    <row r="531" spans="5:6">
      <c r="E531" s="506"/>
      <c r="F531" s="195"/>
    </row>
    <row r="532" spans="5:6">
      <c r="E532" s="506"/>
      <c r="F532" s="195"/>
    </row>
    <row r="533" spans="5:6">
      <c r="E533" s="506"/>
      <c r="F533" s="195"/>
    </row>
    <row r="534" spans="5:6">
      <c r="E534" s="506"/>
      <c r="F534" s="195"/>
    </row>
    <row r="535" spans="5:6">
      <c r="E535" s="506"/>
      <c r="F535" s="195"/>
    </row>
    <row r="536" spans="5:6">
      <c r="E536" s="506"/>
      <c r="F536" s="195"/>
    </row>
    <row r="537" spans="5:6">
      <c r="E537" s="506"/>
      <c r="F537" s="195"/>
    </row>
    <row r="538" spans="5:6">
      <c r="E538" s="506"/>
      <c r="F538" s="195"/>
    </row>
    <row r="539" spans="5:6">
      <c r="E539" s="506"/>
      <c r="F539" s="195"/>
    </row>
    <row r="540" spans="5:6">
      <c r="E540" s="506"/>
      <c r="F540" s="195"/>
    </row>
    <row r="541" spans="5:6">
      <c r="E541" s="506"/>
      <c r="F541" s="195"/>
    </row>
    <row r="542" spans="5:6">
      <c r="E542" s="506"/>
      <c r="F542" s="195"/>
    </row>
    <row r="543" spans="5:6">
      <c r="E543" s="506"/>
      <c r="F543" s="195"/>
    </row>
    <row r="544" spans="5:6">
      <c r="E544" s="506"/>
      <c r="F544" s="195"/>
    </row>
    <row r="545" spans="5:6">
      <c r="E545" s="506"/>
      <c r="F545" s="195"/>
    </row>
    <row r="546" spans="5:6">
      <c r="E546" s="506"/>
      <c r="F546" s="195"/>
    </row>
    <row r="547" spans="5:6">
      <c r="E547" s="506"/>
      <c r="F547" s="195"/>
    </row>
    <row r="548" spans="5:6">
      <c r="E548" s="506"/>
      <c r="F548" s="195"/>
    </row>
    <row r="549" spans="5:6">
      <c r="E549" s="506"/>
      <c r="F549" s="195"/>
    </row>
    <row r="550" spans="5:6">
      <c r="E550" s="506"/>
      <c r="F550" s="195"/>
    </row>
    <row r="551" spans="5:6">
      <c r="E551" s="506"/>
      <c r="F551" s="195"/>
    </row>
    <row r="552" spans="5:6">
      <c r="E552" s="506"/>
      <c r="F552" s="195"/>
    </row>
    <row r="553" spans="5:6">
      <c r="E553" s="506"/>
      <c r="F553" s="195"/>
    </row>
    <row r="554" spans="5:6">
      <c r="E554" s="506"/>
      <c r="F554" s="195"/>
    </row>
    <row r="555" spans="5:6">
      <c r="E555" s="506"/>
      <c r="F555" s="195"/>
    </row>
    <row r="556" spans="5:6">
      <c r="E556" s="506"/>
      <c r="F556" s="195"/>
    </row>
    <row r="557" spans="5:6">
      <c r="E557" s="506"/>
      <c r="F557" s="195"/>
    </row>
    <row r="558" spans="5:6">
      <c r="E558" s="506"/>
      <c r="F558" s="195"/>
    </row>
    <row r="559" spans="5:6">
      <c r="E559" s="506"/>
      <c r="F559" s="195"/>
    </row>
    <row r="560" spans="5:6">
      <c r="E560" s="506"/>
      <c r="F560" s="195"/>
    </row>
    <row r="561" spans="5:6">
      <c r="E561" s="506"/>
      <c r="F561" s="195"/>
    </row>
    <row r="562" spans="5:6">
      <c r="E562" s="506"/>
      <c r="F562" s="195"/>
    </row>
    <row r="563" spans="5:6">
      <c r="E563" s="506"/>
      <c r="F563" s="195"/>
    </row>
    <row r="564" spans="5:6">
      <c r="E564" s="506"/>
      <c r="F564" s="195"/>
    </row>
    <row r="565" spans="5:6">
      <c r="E565" s="506"/>
      <c r="F565" s="195"/>
    </row>
    <row r="566" spans="5:6">
      <c r="E566" s="506"/>
      <c r="F566" s="195"/>
    </row>
    <row r="567" spans="5:6">
      <c r="E567" s="506"/>
      <c r="F567" s="195"/>
    </row>
    <row r="568" spans="5:6">
      <c r="E568" s="506"/>
      <c r="F568" s="195"/>
    </row>
    <row r="569" spans="5:6">
      <c r="E569" s="506"/>
      <c r="F569" s="195"/>
    </row>
    <row r="570" spans="5:6">
      <c r="E570" s="506"/>
      <c r="F570" s="195"/>
    </row>
    <row r="571" spans="5:6">
      <c r="E571" s="506"/>
      <c r="F571" s="195"/>
    </row>
    <row r="572" spans="5:6">
      <c r="E572" s="506"/>
      <c r="F572" s="195"/>
    </row>
    <row r="573" spans="5:6">
      <c r="E573" s="506"/>
      <c r="F573" s="195"/>
    </row>
    <row r="574" spans="5:6">
      <c r="E574" s="506"/>
      <c r="F574" s="195"/>
    </row>
    <row r="575" spans="5:6">
      <c r="E575" s="506"/>
      <c r="F575" s="195"/>
    </row>
    <row r="576" spans="5:6">
      <c r="E576" s="506"/>
      <c r="F576" s="195"/>
    </row>
    <row r="577" spans="5:6">
      <c r="E577" s="506"/>
      <c r="F577" s="195"/>
    </row>
    <row r="578" spans="5:6">
      <c r="E578" s="506"/>
      <c r="F578" s="195"/>
    </row>
    <row r="579" spans="5:6">
      <c r="E579" s="506"/>
      <c r="F579" s="195"/>
    </row>
    <row r="580" spans="5:6">
      <c r="E580" s="506"/>
      <c r="F580" s="195"/>
    </row>
    <row r="581" spans="5:6">
      <c r="E581" s="506"/>
      <c r="F581" s="195"/>
    </row>
    <row r="582" spans="5:6">
      <c r="E582" s="506"/>
      <c r="F582" s="195"/>
    </row>
    <row r="583" spans="5:6">
      <c r="E583" s="506"/>
      <c r="F583" s="195"/>
    </row>
    <row r="584" spans="5:6">
      <c r="E584" s="506"/>
      <c r="F584" s="195"/>
    </row>
    <row r="585" spans="5:6">
      <c r="E585" s="506"/>
      <c r="F585" s="195"/>
    </row>
    <row r="586" spans="5:6">
      <c r="E586" s="506"/>
      <c r="F586" s="195"/>
    </row>
    <row r="587" spans="5:6">
      <c r="E587" s="506"/>
      <c r="F587" s="195"/>
    </row>
    <row r="588" spans="5:6">
      <c r="E588" s="506"/>
      <c r="F588" s="195"/>
    </row>
    <row r="589" spans="5:6">
      <c r="E589" s="506"/>
      <c r="F589" s="195"/>
    </row>
    <row r="590" spans="5:6">
      <c r="E590" s="506"/>
      <c r="F590" s="195"/>
    </row>
    <row r="591" spans="5:6">
      <c r="E591" s="506"/>
      <c r="F591" s="195"/>
    </row>
    <row r="592" spans="5:6">
      <c r="E592" s="506"/>
      <c r="F592" s="195"/>
    </row>
    <row r="593" spans="5:6">
      <c r="E593" s="506"/>
      <c r="F593" s="195"/>
    </row>
    <row r="594" spans="5:6">
      <c r="E594" s="506"/>
      <c r="F594" s="195"/>
    </row>
    <row r="595" spans="5:6">
      <c r="E595" s="506"/>
      <c r="F595" s="195"/>
    </row>
    <row r="596" spans="5:6">
      <c r="E596" s="506"/>
      <c r="F596" s="195"/>
    </row>
    <row r="597" spans="5:6">
      <c r="E597" s="506"/>
      <c r="F597" s="195"/>
    </row>
    <row r="598" spans="5:6">
      <c r="E598" s="506"/>
      <c r="F598" s="195"/>
    </row>
    <row r="599" spans="5:6">
      <c r="E599" s="506"/>
      <c r="F599" s="195"/>
    </row>
    <row r="600" spans="5:6">
      <c r="E600" s="506"/>
      <c r="F600" s="195"/>
    </row>
    <row r="601" spans="5:6">
      <c r="E601" s="506"/>
      <c r="F601" s="195"/>
    </row>
    <row r="602" spans="5:6">
      <c r="E602" s="506"/>
      <c r="F602" s="195"/>
    </row>
    <row r="603" spans="5:6">
      <c r="E603" s="506"/>
      <c r="F603" s="195"/>
    </row>
    <row r="604" spans="5:6">
      <c r="E604" s="506"/>
      <c r="F604" s="195"/>
    </row>
    <row r="605" spans="5:6">
      <c r="E605" s="506"/>
      <c r="F605" s="195"/>
    </row>
    <row r="606" spans="5:6">
      <c r="E606" s="506"/>
      <c r="F606" s="195"/>
    </row>
    <row r="607" spans="5:6">
      <c r="E607" s="506"/>
      <c r="F607" s="195"/>
    </row>
    <row r="608" spans="5:6">
      <c r="E608" s="506"/>
      <c r="F608" s="195"/>
    </row>
    <row r="609" spans="5:6">
      <c r="E609" s="506"/>
      <c r="F609" s="195"/>
    </row>
    <row r="610" spans="5:6">
      <c r="E610" s="506"/>
      <c r="F610" s="195"/>
    </row>
    <row r="611" spans="5:6">
      <c r="E611" s="506"/>
      <c r="F611" s="195"/>
    </row>
    <row r="612" spans="5:6">
      <c r="E612" s="506"/>
      <c r="F612" s="195"/>
    </row>
    <row r="613" spans="5:6">
      <c r="E613" s="506"/>
      <c r="F613" s="195"/>
    </row>
    <row r="614" spans="5:6">
      <c r="E614" s="506"/>
      <c r="F614" s="195"/>
    </row>
    <row r="615" spans="5:6">
      <c r="E615" s="506"/>
      <c r="F615" s="195"/>
    </row>
    <row r="616" spans="5:6">
      <c r="E616" s="506"/>
      <c r="F616" s="195"/>
    </row>
    <row r="617" spans="5:6">
      <c r="E617" s="506"/>
      <c r="F617" s="195"/>
    </row>
    <row r="618" spans="5:6">
      <c r="E618" s="506"/>
      <c r="F618" s="195"/>
    </row>
    <row r="619" spans="5:6">
      <c r="E619" s="506"/>
      <c r="F619" s="195"/>
    </row>
    <row r="620" spans="5:6">
      <c r="E620" s="506"/>
      <c r="F620" s="195"/>
    </row>
    <row r="621" spans="5:6">
      <c r="E621" s="506"/>
      <c r="F621" s="195"/>
    </row>
    <row r="622" spans="5:6">
      <c r="E622" s="506"/>
      <c r="F622" s="195"/>
    </row>
    <row r="623" spans="5:6">
      <c r="E623" s="506"/>
      <c r="F623" s="195"/>
    </row>
    <row r="624" spans="5:6">
      <c r="E624" s="506"/>
      <c r="F624" s="195"/>
    </row>
    <row r="625" spans="5:6">
      <c r="E625" s="506"/>
      <c r="F625" s="195"/>
    </row>
    <row r="626" spans="5:6">
      <c r="E626" s="506"/>
      <c r="F626" s="195"/>
    </row>
    <row r="627" spans="5:6">
      <c r="E627" s="506"/>
      <c r="F627" s="195"/>
    </row>
    <row r="628" spans="5:6">
      <c r="E628" s="506"/>
      <c r="F628" s="195"/>
    </row>
    <row r="629" spans="5:6">
      <c r="E629" s="506"/>
      <c r="F629" s="195"/>
    </row>
    <row r="630" spans="5:6">
      <c r="E630" s="506"/>
      <c r="F630" s="195"/>
    </row>
    <row r="631" spans="5:6">
      <c r="E631" s="506"/>
      <c r="F631" s="195"/>
    </row>
    <row r="632" spans="5:6">
      <c r="E632" s="506"/>
      <c r="F632" s="195"/>
    </row>
    <row r="633" spans="5:6">
      <c r="E633" s="506"/>
      <c r="F633" s="195"/>
    </row>
    <row r="634" spans="5:6">
      <c r="E634" s="506"/>
      <c r="F634" s="195"/>
    </row>
    <row r="635" spans="5:6">
      <c r="E635" s="506"/>
      <c r="F635" s="195"/>
    </row>
    <row r="636" spans="5:6">
      <c r="E636" s="506"/>
      <c r="F636" s="195"/>
    </row>
    <row r="637" spans="5:6">
      <c r="E637" s="506"/>
      <c r="F637" s="195"/>
    </row>
    <row r="638" spans="5:6">
      <c r="E638" s="506"/>
      <c r="F638" s="195"/>
    </row>
    <row r="639" spans="5:6">
      <c r="E639" s="506"/>
      <c r="F639" s="195"/>
    </row>
    <row r="640" spans="5:6">
      <c r="E640" s="506"/>
      <c r="F640" s="195"/>
    </row>
    <row r="641" spans="5:6">
      <c r="E641" s="506"/>
      <c r="F641" s="195"/>
    </row>
    <row r="642" spans="5:6">
      <c r="E642" s="506"/>
      <c r="F642" s="195"/>
    </row>
    <row r="643" spans="5:6">
      <c r="E643" s="506"/>
      <c r="F643" s="195"/>
    </row>
    <row r="644" spans="5:6">
      <c r="E644" s="506"/>
      <c r="F644" s="195"/>
    </row>
    <row r="645" spans="5:6">
      <c r="E645" s="506"/>
      <c r="F645" s="195"/>
    </row>
    <row r="646" spans="5:6">
      <c r="E646" s="506"/>
      <c r="F646" s="195"/>
    </row>
    <row r="647" spans="5:6">
      <c r="E647" s="506"/>
      <c r="F647" s="195"/>
    </row>
    <row r="648" spans="5:6">
      <c r="E648" s="506"/>
      <c r="F648" s="195"/>
    </row>
    <row r="649" spans="5:6">
      <c r="E649" s="506"/>
      <c r="F649" s="195"/>
    </row>
    <row r="650" spans="5:6">
      <c r="E650" s="506"/>
      <c r="F650" s="195"/>
    </row>
    <row r="651" spans="5:6">
      <c r="E651" s="506"/>
      <c r="F651" s="195"/>
    </row>
    <row r="652" spans="5:6">
      <c r="E652" s="506"/>
      <c r="F652" s="195"/>
    </row>
    <row r="653" spans="5:6">
      <c r="E653" s="506"/>
      <c r="F653" s="195"/>
    </row>
    <row r="654" spans="5:6">
      <c r="E654" s="506"/>
      <c r="F654" s="195"/>
    </row>
    <row r="655" spans="5:6">
      <c r="E655" s="506"/>
      <c r="F655" s="195"/>
    </row>
    <row r="656" spans="5:6">
      <c r="E656" s="506"/>
      <c r="F656" s="195"/>
    </row>
    <row r="657" spans="5:6">
      <c r="E657" s="506"/>
      <c r="F657" s="195"/>
    </row>
    <row r="658" spans="5:6">
      <c r="E658" s="506"/>
      <c r="F658" s="195"/>
    </row>
    <row r="659" spans="5:6">
      <c r="E659" s="506"/>
      <c r="F659" s="195"/>
    </row>
    <row r="660" spans="5:6">
      <c r="E660" s="506"/>
      <c r="F660" s="195"/>
    </row>
    <row r="661" spans="5:6">
      <c r="E661" s="506"/>
      <c r="F661" s="195"/>
    </row>
    <row r="662" spans="5:6">
      <c r="E662" s="506"/>
      <c r="F662" s="195"/>
    </row>
    <row r="663" spans="5:6">
      <c r="E663" s="506"/>
      <c r="F663" s="195"/>
    </row>
    <row r="664" spans="5:6">
      <c r="E664" s="506"/>
      <c r="F664" s="195"/>
    </row>
    <row r="665" spans="5:6">
      <c r="E665" s="506"/>
      <c r="F665" s="195"/>
    </row>
    <row r="666" spans="5:6">
      <c r="E666" s="506"/>
      <c r="F666" s="195"/>
    </row>
    <row r="667" spans="5:6">
      <c r="E667" s="506"/>
      <c r="F667" s="195"/>
    </row>
    <row r="668" spans="5:6">
      <c r="E668" s="506"/>
      <c r="F668" s="195"/>
    </row>
    <row r="669" spans="5:6">
      <c r="E669" s="506"/>
      <c r="F669" s="195"/>
    </row>
    <row r="670" spans="5:6">
      <c r="E670" s="506"/>
      <c r="F670" s="195"/>
    </row>
    <row r="671" spans="5:6">
      <c r="E671" s="506"/>
      <c r="F671" s="195"/>
    </row>
    <row r="672" spans="5:6">
      <c r="E672" s="506"/>
      <c r="F672" s="195"/>
    </row>
    <row r="673" spans="5:6">
      <c r="E673" s="506"/>
      <c r="F673" s="195"/>
    </row>
    <row r="674" spans="5:6">
      <c r="E674" s="506"/>
      <c r="F674" s="195"/>
    </row>
    <row r="675" spans="5:6">
      <c r="E675" s="506"/>
      <c r="F675" s="195"/>
    </row>
    <row r="676" spans="5:6">
      <c r="E676" s="506"/>
      <c r="F676" s="195"/>
    </row>
    <row r="677" spans="5:6">
      <c r="E677" s="506"/>
      <c r="F677" s="195"/>
    </row>
    <row r="678" spans="5:6">
      <c r="E678" s="506"/>
      <c r="F678" s="195"/>
    </row>
    <row r="679" spans="5:6">
      <c r="E679" s="506"/>
      <c r="F679" s="195"/>
    </row>
    <row r="680" spans="5:6">
      <c r="E680" s="506"/>
      <c r="F680" s="195"/>
    </row>
    <row r="681" spans="5:6">
      <c r="E681" s="506"/>
      <c r="F681" s="195"/>
    </row>
    <row r="682" spans="5:6">
      <c r="E682" s="506"/>
      <c r="F682" s="195"/>
    </row>
    <row r="683" spans="5:6">
      <c r="E683" s="506"/>
      <c r="F683" s="195"/>
    </row>
    <row r="684" spans="5:6">
      <c r="E684" s="506"/>
      <c r="F684" s="195"/>
    </row>
    <row r="685" spans="5:6">
      <c r="E685" s="506"/>
      <c r="F685" s="195"/>
    </row>
    <row r="686" spans="5:6">
      <c r="E686" s="506"/>
      <c r="F686" s="195"/>
    </row>
    <row r="687" spans="5:6">
      <c r="E687" s="506"/>
      <c r="F687" s="195"/>
    </row>
    <row r="688" spans="5:6">
      <c r="E688" s="506"/>
      <c r="F688" s="195"/>
    </row>
    <row r="689" spans="5:6">
      <c r="E689" s="506"/>
      <c r="F689" s="195"/>
    </row>
    <row r="690" spans="5:6">
      <c r="E690" s="506"/>
      <c r="F690" s="195"/>
    </row>
    <row r="691" spans="5:6">
      <c r="E691" s="506"/>
      <c r="F691" s="195"/>
    </row>
    <row r="692" spans="5:6">
      <c r="E692" s="506"/>
      <c r="F692" s="195"/>
    </row>
    <row r="693" spans="5:6">
      <c r="E693" s="506"/>
      <c r="F693" s="195"/>
    </row>
    <row r="694" spans="5:6">
      <c r="E694" s="506"/>
      <c r="F694" s="195"/>
    </row>
    <row r="695" spans="5:6">
      <c r="E695" s="506"/>
      <c r="F695" s="195"/>
    </row>
    <row r="696" spans="5:6">
      <c r="E696" s="506"/>
      <c r="F696" s="195"/>
    </row>
    <row r="697" spans="5:6">
      <c r="E697" s="506"/>
      <c r="F697" s="195"/>
    </row>
    <row r="698" spans="5:6">
      <c r="E698" s="506"/>
      <c r="F698" s="195"/>
    </row>
    <row r="699" spans="5:6">
      <c r="E699" s="506"/>
      <c r="F699" s="195"/>
    </row>
    <row r="700" spans="5:6">
      <c r="E700" s="506"/>
      <c r="F700" s="195"/>
    </row>
    <row r="701" spans="5:6">
      <c r="E701" s="506"/>
      <c r="F701" s="195"/>
    </row>
    <row r="702" spans="5:6">
      <c r="E702" s="506"/>
      <c r="F702" s="195"/>
    </row>
    <row r="703" spans="5:6">
      <c r="E703" s="506"/>
      <c r="F703" s="195"/>
    </row>
    <row r="704" spans="5:6">
      <c r="E704" s="506"/>
      <c r="F704" s="195"/>
    </row>
    <row r="705" spans="5:6">
      <c r="E705" s="506"/>
      <c r="F705" s="195"/>
    </row>
    <row r="706" spans="5:6">
      <c r="E706" s="506"/>
      <c r="F706" s="195"/>
    </row>
    <row r="707" spans="5:6">
      <c r="E707" s="506"/>
      <c r="F707" s="195"/>
    </row>
    <row r="708" spans="5:6">
      <c r="E708" s="506"/>
      <c r="F708" s="195"/>
    </row>
    <row r="709" spans="5:6">
      <c r="E709" s="506"/>
      <c r="F709" s="195"/>
    </row>
    <row r="710" spans="5:6">
      <c r="E710" s="506"/>
      <c r="F710" s="195"/>
    </row>
    <row r="711" spans="5:6">
      <c r="E711" s="506"/>
      <c r="F711" s="195"/>
    </row>
    <row r="712" spans="5:6">
      <c r="E712" s="506"/>
      <c r="F712" s="195"/>
    </row>
    <row r="713" spans="5:6">
      <c r="E713" s="506"/>
      <c r="F713" s="195"/>
    </row>
    <row r="714" spans="5:6">
      <c r="E714" s="506"/>
      <c r="F714" s="195"/>
    </row>
    <row r="715" spans="5:6">
      <c r="E715" s="506"/>
      <c r="F715" s="195"/>
    </row>
    <row r="716" spans="5:6">
      <c r="E716" s="506"/>
      <c r="F716" s="195"/>
    </row>
    <row r="717" spans="5:6">
      <c r="E717" s="506"/>
      <c r="F717" s="195"/>
    </row>
    <row r="718" spans="5:6">
      <c r="E718" s="506"/>
      <c r="F718" s="195"/>
    </row>
    <row r="719" spans="5:6">
      <c r="E719" s="506"/>
      <c r="F719" s="195"/>
    </row>
    <row r="720" spans="5:6">
      <c r="E720" s="506"/>
      <c r="F720" s="195"/>
    </row>
    <row r="721" spans="5:6">
      <c r="E721" s="506"/>
      <c r="F721" s="195"/>
    </row>
    <row r="722" spans="5:6">
      <c r="E722" s="506"/>
      <c r="F722" s="195"/>
    </row>
    <row r="723" spans="5:6">
      <c r="E723" s="506"/>
      <c r="F723" s="195"/>
    </row>
    <row r="724" spans="5:6">
      <c r="E724" s="506"/>
      <c r="F724" s="195"/>
    </row>
    <row r="725" spans="5:6">
      <c r="E725" s="506"/>
      <c r="F725" s="195"/>
    </row>
    <row r="726" spans="5:6">
      <c r="E726" s="506"/>
      <c r="F726" s="195"/>
    </row>
    <row r="727" spans="5:6">
      <c r="E727" s="506"/>
      <c r="F727" s="195"/>
    </row>
    <row r="728" spans="5:6">
      <c r="E728" s="506"/>
      <c r="F728" s="195"/>
    </row>
    <row r="729" spans="5:6">
      <c r="E729" s="506"/>
      <c r="F729" s="195"/>
    </row>
    <row r="730" spans="5:6">
      <c r="E730" s="506"/>
      <c r="F730" s="195"/>
    </row>
    <row r="731" spans="5:6">
      <c r="E731" s="506"/>
      <c r="F731" s="195"/>
    </row>
    <row r="732" spans="5:6">
      <c r="E732" s="506"/>
      <c r="F732" s="195"/>
    </row>
    <row r="733" spans="5:6">
      <c r="E733" s="506"/>
      <c r="F733" s="195"/>
    </row>
    <row r="734" spans="5:6">
      <c r="E734" s="506"/>
      <c r="F734" s="195"/>
    </row>
    <row r="735" spans="5:6">
      <c r="E735" s="506"/>
      <c r="F735" s="195"/>
    </row>
    <row r="736" spans="5:6">
      <c r="E736" s="506"/>
      <c r="F736" s="195"/>
    </row>
    <row r="737" spans="5:6">
      <c r="E737" s="506"/>
      <c r="F737" s="195"/>
    </row>
    <row r="738" spans="5:6">
      <c r="E738" s="506"/>
      <c r="F738" s="195"/>
    </row>
    <row r="739" spans="5:6">
      <c r="E739" s="506"/>
      <c r="F739" s="195"/>
    </row>
    <row r="740" spans="5:6">
      <c r="E740" s="506"/>
      <c r="F740" s="195"/>
    </row>
    <row r="741" spans="5:6">
      <c r="E741" s="506"/>
      <c r="F741" s="195"/>
    </row>
    <row r="742" spans="5:6">
      <c r="E742" s="506"/>
      <c r="F742" s="195"/>
    </row>
    <row r="743" spans="5:6">
      <c r="E743" s="506"/>
      <c r="F743" s="195"/>
    </row>
    <row r="744" spans="5:6">
      <c r="E744" s="506"/>
      <c r="F744" s="195"/>
    </row>
    <row r="745" spans="5:6">
      <c r="E745" s="506"/>
      <c r="F745" s="195"/>
    </row>
    <row r="746" spans="5:6">
      <c r="E746" s="506"/>
      <c r="F746" s="195"/>
    </row>
    <row r="747" spans="5:6">
      <c r="E747" s="506"/>
      <c r="F747" s="195"/>
    </row>
    <row r="748" spans="5:6">
      <c r="E748" s="506"/>
      <c r="F748" s="195"/>
    </row>
    <row r="749" spans="5:6">
      <c r="E749" s="506"/>
      <c r="F749" s="195"/>
    </row>
    <row r="750" spans="5:6">
      <c r="E750" s="506"/>
      <c r="F750" s="195"/>
    </row>
    <row r="751" spans="5:6">
      <c r="E751" s="506"/>
      <c r="F751" s="195"/>
    </row>
    <row r="752" spans="5:6">
      <c r="E752" s="506"/>
      <c r="F752" s="195"/>
    </row>
    <row r="753" spans="5:6">
      <c r="E753" s="506"/>
      <c r="F753" s="195"/>
    </row>
    <row r="754" spans="5:6">
      <c r="E754" s="506"/>
      <c r="F754" s="195"/>
    </row>
    <row r="755" spans="5:6">
      <c r="E755" s="506"/>
      <c r="F755" s="195"/>
    </row>
    <row r="756" spans="5:6">
      <c r="E756" s="506"/>
      <c r="F756" s="195"/>
    </row>
    <row r="757" spans="5:6">
      <c r="E757" s="506"/>
      <c r="F757" s="195"/>
    </row>
    <row r="758" spans="5:6">
      <c r="E758" s="506"/>
      <c r="F758" s="195"/>
    </row>
    <row r="759" spans="5:6">
      <c r="E759" s="506"/>
      <c r="F759" s="195"/>
    </row>
    <row r="760" spans="5:6">
      <c r="E760" s="506"/>
      <c r="F760" s="195"/>
    </row>
    <row r="761" spans="5:6">
      <c r="E761" s="506"/>
      <c r="F761" s="195"/>
    </row>
    <row r="762" spans="5:6">
      <c r="E762" s="506"/>
      <c r="F762" s="195"/>
    </row>
    <row r="763" spans="5:6">
      <c r="E763" s="506"/>
      <c r="F763" s="195"/>
    </row>
    <row r="764" spans="5:6">
      <c r="E764" s="506"/>
      <c r="F764" s="195"/>
    </row>
    <row r="765" spans="5:6">
      <c r="E765" s="506"/>
      <c r="F765" s="195"/>
    </row>
    <row r="766" spans="5:6">
      <c r="E766" s="506"/>
      <c r="F766" s="195"/>
    </row>
    <row r="767" spans="5:6">
      <c r="E767" s="506"/>
      <c r="F767" s="195"/>
    </row>
    <row r="768" spans="5:6">
      <c r="E768" s="506"/>
      <c r="F768" s="195"/>
    </row>
    <row r="769" spans="5:6">
      <c r="E769" s="506"/>
      <c r="F769" s="195"/>
    </row>
    <row r="770" spans="5:6">
      <c r="E770" s="506"/>
      <c r="F770" s="195"/>
    </row>
    <row r="771" spans="5:6">
      <c r="E771" s="506"/>
      <c r="F771" s="195"/>
    </row>
    <row r="772" spans="5:6">
      <c r="E772" s="506"/>
      <c r="F772" s="195"/>
    </row>
    <row r="773" spans="5:6">
      <c r="E773" s="506"/>
      <c r="F773" s="195"/>
    </row>
    <row r="774" spans="5:6">
      <c r="E774" s="506"/>
      <c r="F774" s="195"/>
    </row>
    <row r="775" spans="5:6">
      <c r="E775" s="506"/>
      <c r="F775" s="195"/>
    </row>
    <row r="776" spans="5:6">
      <c r="E776" s="506"/>
      <c r="F776" s="195"/>
    </row>
    <row r="777" spans="5:6">
      <c r="E777" s="506"/>
      <c r="F777" s="195"/>
    </row>
    <row r="778" spans="5:6">
      <c r="E778" s="506"/>
      <c r="F778" s="195"/>
    </row>
    <row r="779" spans="5:6">
      <c r="E779" s="506"/>
      <c r="F779" s="195"/>
    </row>
    <row r="780" spans="5:6">
      <c r="E780" s="506"/>
      <c r="F780" s="195"/>
    </row>
    <row r="781" spans="5:6">
      <c r="E781" s="506"/>
      <c r="F781" s="195"/>
    </row>
    <row r="782" spans="5:6">
      <c r="E782" s="506"/>
      <c r="F782" s="195"/>
    </row>
    <row r="783" spans="5:6">
      <c r="E783" s="506"/>
      <c r="F783" s="195"/>
    </row>
    <row r="784" spans="5:6">
      <c r="E784" s="506"/>
      <c r="F784" s="195"/>
    </row>
    <row r="785" spans="5:6">
      <c r="E785" s="506"/>
      <c r="F785" s="195"/>
    </row>
    <row r="786" spans="5:6">
      <c r="E786" s="506"/>
      <c r="F786" s="195"/>
    </row>
    <row r="787" spans="5:6">
      <c r="E787" s="506"/>
      <c r="F787" s="195"/>
    </row>
    <row r="788" spans="5:6">
      <c r="E788" s="506"/>
      <c r="F788" s="195"/>
    </row>
    <row r="789" spans="5:6">
      <c r="E789" s="506"/>
      <c r="F789" s="195"/>
    </row>
    <row r="790" spans="5:6">
      <c r="E790" s="506"/>
      <c r="F790" s="195"/>
    </row>
    <row r="791" spans="5:6">
      <c r="E791" s="506"/>
      <c r="F791" s="195"/>
    </row>
    <row r="792" spans="5:6">
      <c r="E792" s="506"/>
      <c r="F792" s="195"/>
    </row>
    <row r="793" spans="5:6">
      <c r="E793" s="506"/>
      <c r="F793" s="195"/>
    </row>
    <row r="794" spans="5:6">
      <c r="E794" s="506"/>
      <c r="F794" s="195"/>
    </row>
    <row r="795" spans="5:6">
      <c r="E795" s="506"/>
      <c r="F795" s="195"/>
    </row>
    <row r="796" spans="5:6">
      <c r="E796" s="506"/>
      <c r="F796" s="195"/>
    </row>
    <row r="797" spans="5:6">
      <c r="E797" s="506"/>
      <c r="F797" s="195"/>
    </row>
    <row r="798" spans="5:6">
      <c r="E798" s="506"/>
      <c r="F798" s="195"/>
    </row>
    <row r="799" spans="5:6">
      <c r="E799" s="506"/>
      <c r="F799" s="195"/>
    </row>
    <row r="800" spans="5:6">
      <c r="E800" s="506"/>
      <c r="F800" s="195"/>
    </row>
    <row r="801" spans="5:6">
      <c r="E801" s="506"/>
      <c r="F801" s="195"/>
    </row>
    <row r="802" spans="5:6">
      <c r="E802" s="506"/>
      <c r="F802" s="195"/>
    </row>
    <row r="803" spans="5:6">
      <c r="E803" s="506"/>
      <c r="F803" s="195"/>
    </row>
    <row r="804" spans="5:6">
      <c r="E804" s="506"/>
      <c r="F804" s="195"/>
    </row>
    <row r="805" spans="5:6">
      <c r="E805" s="506"/>
      <c r="F805" s="195"/>
    </row>
    <row r="806" spans="5:6">
      <c r="E806" s="506"/>
      <c r="F806" s="195"/>
    </row>
    <row r="807" spans="5:6">
      <c r="E807" s="506"/>
      <c r="F807" s="195"/>
    </row>
    <row r="808" spans="5:6">
      <c r="E808" s="506"/>
      <c r="F808" s="195"/>
    </row>
    <row r="809" spans="5:6">
      <c r="E809" s="506"/>
      <c r="F809" s="195"/>
    </row>
    <row r="810" spans="5:6">
      <c r="E810" s="506"/>
      <c r="F810" s="195"/>
    </row>
    <row r="811" spans="5:6">
      <c r="E811" s="506"/>
      <c r="F811" s="195"/>
    </row>
    <row r="812" spans="5:6">
      <c r="E812" s="506"/>
      <c r="F812" s="195"/>
    </row>
    <row r="813" spans="5:6">
      <c r="E813" s="506"/>
      <c r="F813" s="195"/>
    </row>
    <row r="814" spans="5:6">
      <c r="E814" s="506"/>
      <c r="F814" s="195"/>
    </row>
    <row r="815" spans="5:6">
      <c r="E815" s="506"/>
      <c r="F815" s="195"/>
    </row>
    <row r="816" spans="5:6">
      <c r="E816" s="506"/>
      <c r="F816" s="195"/>
    </row>
    <row r="817" spans="5:6">
      <c r="E817" s="506"/>
      <c r="F817" s="195"/>
    </row>
    <row r="818" spans="5:6">
      <c r="E818" s="506"/>
      <c r="F818" s="195"/>
    </row>
    <row r="819" spans="5:6">
      <c r="E819" s="506"/>
      <c r="F819" s="195"/>
    </row>
    <row r="820" spans="5:6">
      <c r="E820" s="506"/>
      <c r="F820" s="195"/>
    </row>
    <row r="821" spans="5:6">
      <c r="E821" s="506"/>
      <c r="F821" s="195"/>
    </row>
    <row r="822" spans="5:6">
      <c r="E822" s="506"/>
      <c r="F822" s="195"/>
    </row>
    <row r="823" spans="5:6">
      <c r="E823" s="506"/>
      <c r="F823" s="195"/>
    </row>
    <row r="824" spans="5:6">
      <c r="E824" s="506"/>
      <c r="F824" s="195"/>
    </row>
    <row r="825" spans="5:6">
      <c r="E825" s="506"/>
      <c r="F825" s="195"/>
    </row>
    <row r="826" spans="5:6">
      <c r="E826" s="506"/>
      <c r="F826" s="195"/>
    </row>
    <row r="827" spans="5:6">
      <c r="E827" s="506"/>
      <c r="F827" s="195"/>
    </row>
    <row r="828" spans="5:6">
      <c r="E828" s="506"/>
      <c r="F828" s="195"/>
    </row>
    <row r="829" spans="5:6">
      <c r="E829" s="506"/>
      <c r="F829" s="195"/>
    </row>
    <row r="830" spans="5:6">
      <c r="E830" s="506"/>
      <c r="F830" s="195"/>
    </row>
    <row r="831" spans="5:6">
      <c r="E831" s="506"/>
      <c r="F831" s="195"/>
    </row>
    <row r="832" spans="5:6">
      <c r="E832" s="506"/>
      <c r="F832" s="195"/>
    </row>
    <row r="833" spans="5:6">
      <c r="E833" s="506"/>
      <c r="F833" s="195"/>
    </row>
    <row r="834" spans="5:6">
      <c r="E834" s="506"/>
      <c r="F834" s="195"/>
    </row>
    <row r="835" spans="5:6">
      <c r="E835" s="506"/>
      <c r="F835" s="195"/>
    </row>
    <row r="836" spans="5:6">
      <c r="E836" s="506"/>
      <c r="F836" s="195"/>
    </row>
    <row r="837" spans="5:6">
      <c r="E837" s="506"/>
      <c r="F837" s="195"/>
    </row>
    <row r="838" spans="5:6">
      <c r="E838" s="506"/>
      <c r="F838" s="195"/>
    </row>
    <row r="839" spans="5:6">
      <c r="E839" s="506"/>
      <c r="F839" s="195"/>
    </row>
    <row r="840" spans="5:6">
      <c r="E840" s="506"/>
      <c r="F840" s="195"/>
    </row>
    <row r="841" spans="5:6">
      <c r="E841" s="506"/>
      <c r="F841" s="195"/>
    </row>
    <row r="842" spans="5:6">
      <c r="E842" s="506"/>
      <c r="F842" s="195"/>
    </row>
    <row r="843" spans="5:6">
      <c r="E843" s="506"/>
      <c r="F843" s="195"/>
    </row>
    <row r="844" spans="5:6">
      <c r="E844" s="506"/>
      <c r="F844" s="195"/>
    </row>
    <row r="845" spans="5:6">
      <c r="E845" s="506"/>
      <c r="F845" s="195"/>
    </row>
    <row r="846" spans="5:6">
      <c r="E846" s="506"/>
      <c r="F846" s="195"/>
    </row>
    <row r="847" spans="5:6">
      <c r="E847" s="506"/>
      <c r="F847" s="195"/>
    </row>
    <row r="848" spans="5:6">
      <c r="E848" s="506"/>
      <c r="F848" s="195"/>
    </row>
    <row r="849" spans="5:6">
      <c r="E849" s="506"/>
      <c r="F849" s="195"/>
    </row>
    <row r="850" spans="5:6">
      <c r="E850" s="506"/>
      <c r="F850" s="195"/>
    </row>
    <row r="851" spans="5:6">
      <c r="E851" s="506"/>
      <c r="F851" s="195"/>
    </row>
    <row r="852" spans="5:6">
      <c r="E852" s="506"/>
      <c r="F852" s="195"/>
    </row>
    <row r="853" spans="5:6">
      <c r="E853" s="506"/>
      <c r="F853" s="195"/>
    </row>
    <row r="854" spans="5:6">
      <c r="E854" s="506"/>
      <c r="F854" s="195"/>
    </row>
    <row r="855" spans="5:6">
      <c r="E855" s="506"/>
      <c r="F855" s="195"/>
    </row>
    <row r="856" spans="5:6">
      <c r="E856" s="506"/>
      <c r="F856" s="195"/>
    </row>
    <row r="857" spans="5:6">
      <c r="E857" s="506"/>
      <c r="F857" s="195"/>
    </row>
    <row r="858" spans="5:6">
      <c r="E858" s="506"/>
      <c r="F858" s="195"/>
    </row>
    <row r="859" spans="5:6">
      <c r="E859" s="506"/>
      <c r="F859" s="195"/>
    </row>
    <row r="860" spans="5:6">
      <c r="E860" s="506"/>
      <c r="F860" s="195"/>
    </row>
    <row r="861" spans="5:6">
      <c r="E861" s="506"/>
      <c r="F861" s="195"/>
    </row>
    <row r="862" spans="5:6">
      <c r="E862" s="506"/>
      <c r="F862" s="195"/>
    </row>
    <row r="863" spans="5:6">
      <c r="E863" s="506"/>
      <c r="F863" s="195"/>
    </row>
    <row r="864" spans="5:6">
      <c r="E864" s="506"/>
      <c r="F864" s="195"/>
    </row>
    <row r="865" spans="5:6">
      <c r="E865" s="506"/>
      <c r="F865" s="195"/>
    </row>
    <row r="866" spans="5:6">
      <c r="E866" s="506"/>
      <c r="F866" s="195"/>
    </row>
    <row r="867" spans="5:6">
      <c r="E867" s="506"/>
      <c r="F867" s="195"/>
    </row>
    <row r="868" spans="5:6">
      <c r="E868" s="506"/>
      <c r="F868" s="195"/>
    </row>
    <row r="869" spans="5:6">
      <c r="E869" s="506"/>
      <c r="F869" s="195"/>
    </row>
    <row r="870" spans="5:6">
      <c r="E870" s="506"/>
      <c r="F870" s="195"/>
    </row>
    <row r="871" spans="5:6">
      <c r="E871" s="506"/>
      <c r="F871" s="195"/>
    </row>
    <row r="872" spans="5:6">
      <c r="E872" s="506"/>
      <c r="F872" s="195"/>
    </row>
    <row r="873" spans="5:6">
      <c r="E873" s="506"/>
      <c r="F873" s="195"/>
    </row>
    <row r="874" spans="5:6">
      <c r="E874" s="506"/>
      <c r="F874" s="195"/>
    </row>
    <row r="875" spans="5:6">
      <c r="E875" s="506"/>
      <c r="F875" s="195"/>
    </row>
    <row r="876" spans="5:6">
      <c r="E876" s="506"/>
      <c r="F876" s="195"/>
    </row>
    <row r="877" spans="5:6">
      <c r="E877" s="506"/>
      <c r="F877" s="195"/>
    </row>
    <row r="878" spans="5:6">
      <c r="E878" s="506"/>
      <c r="F878" s="195"/>
    </row>
    <row r="879" spans="5:6">
      <c r="E879" s="506"/>
      <c r="F879" s="195"/>
    </row>
    <row r="880" spans="5:6">
      <c r="E880" s="506"/>
      <c r="F880" s="195"/>
    </row>
    <row r="881" spans="5:6">
      <c r="E881" s="506"/>
      <c r="F881" s="195"/>
    </row>
    <row r="882" spans="5:6">
      <c r="E882" s="506"/>
      <c r="F882" s="195"/>
    </row>
    <row r="883" spans="5:6">
      <c r="E883" s="506"/>
      <c r="F883" s="195"/>
    </row>
    <row r="884" spans="5:6">
      <c r="E884" s="506"/>
      <c r="F884" s="195"/>
    </row>
    <row r="885" spans="5:6">
      <c r="E885" s="506"/>
      <c r="F885" s="195"/>
    </row>
    <row r="886" spans="5:6">
      <c r="E886" s="506"/>
      <c r="F886" s="195"/>
    </row>
    <row r="887" spans="5:6">
      <c r="E887" s="506"/>
      <c r="F887" s="195"/>
    </row>
    <row r="888" spans="5:6">
      <c r="E888" s="506"/>
      <c r="F888" s="195"/>
    </row>
    <row r="889" spans="5:6">
      <c r="E889" s="506"/>
      <c r="F889" s="195"/>
    </row>
    <row r="890" spans="5:6">
      <c r="E890" s="506"/>
      <c r="F890" s="195"/>
    </row>
    <row r="891" spans="5:6">
      <c r="E891" s="506"/>
      <c r="F891" s="195"/>
    </row>
    <row r="892" spans="5:6">
      <c r="E892" s="506"/>
      <c r="F892" s="195"/>
    </row>
    <row r="893" spans="5:6">
      <c r="E893" s="506"/>
      <c r="F893" s="195"/>
    </row>
    <row r="894" spans="5:6">
      <c r="E894" s="506"/>
      <c r="F894" s="195"/>
    </row>
    <row r="895" spans="5:6">
      <c r="E895" s="506"/>
      <c r="F895" s="195"/>
    </row>
    <row r="896" spans="5:6">
      <c r="E896" s="506"/>
      <c r="F896" s="195"/>
    </row>
    <row r="897" spans="5:6">
      <c r="E897" s="506"/>
      <c r="F897" s="195"/>
    </row>
    <row r="898" spans="5:6">
      <c r="E898" s="506"/>
      <c r="F898" s="195"/>
    </row>
    <row r="899" spans="5:6">
      <c r="E899" s="506"/>
      <c r="F899" s="195"/>
    </row>
    <row r="900" spans="5:6">
      <c r="E900" s="506"/>
      <c r="F900" s="195"/>
    </row>
    <row r="901" spans="5:6">
      <c r="E901" s="506"/>
      <c r="F901" s="195"/>
    </row>
    <row r="902" spans="5:6">
      <c r="E902" s="506"/>
      <c r="F902" s="195"/>
    </row>
    <row r="903" spans="5:6">
      <c r="E903" s="506"/>
      <c r="F903" s="195"/>
    </row>
    <row r="904" spans="5:6">
      <c r="E904" s="506"/>
      <c r="F904" s="195"/>
    </row>
    <row r="905" spans="5:6">
      <c r="E905" s="506"/>
      <c r="F905" s="195"/>
    </row>
    <row r="906" spans="5:6">
      <c r="E906" s="506"/>
      <c r="F906" s="195"/>
    </row>
    <row r="907" spans="5:6">
      <c r="E907" s="506"/>
      <c r="F907" s="195"/>
    </row>
    <row r="908" spans="5:6">
      <c r="E908" s="506"/>
      <c r="F908" s="195"/>
    </row>
    <row r="909" spans="5:6">
      <c r="E909" s="506"/>
      <c r="F909" s="195"/>
    </row>
    <row r="910" spans="5:6">
      <c r="E910" s="506"/>
      <c r="F910" s="195"/>
    </row>
    <row r="911" spans="5:6">
      <c r="E911" s="506"/>
      <c r="F911" s="195"/>
    </row>
    <row r="912" spans="5:6">
      <c r="E912" s="506"/>
      <c r="F912" s="195"/>
    </row>
    <row r="913" spans="5:6">
      <c r="E913" s="506"/>
      <c r="F913" s="195"/>
    </row>
    <row r="914" spans="5:6">
      <c r="E914" s="506"/>
      <c r="F914" s="195"/>
    </row>
    <row r="915" spans="5:6">
      <c r="E915" s="506"/>
      <c r="F915" s="195"/>
    </row>
    <row r="916" spans="5:6">
      <c r="E916" s="506"/>
      <c r="F916" s="195"/>
    </row>
    <row r="917" spans="5:6">
      <c r="E917" s="506"/>
      <c r="F917" s="195"/>
    </row>
    <row r="918" spans="5:6">
      <c r="E918" s="506"/>
      <c r="F918" s="195"/>
    </row>
    <row r="919" spans="5:6">
      <c r="E919" s="506"/>
      <c r="F919" s="195"/>
    </row>
    <row r="920" spans="5:6">
      <c r="E920" s="506"/>
      <c r="F920" s="195"/>
    </row>
    <row r="921" spans="5:6">
      <c r="E921" s="506"/>
      <c r="F921" s="195"/>
    </row>
    <row r="922" spans="5:6">
      <c r="E922" s="506"/>
      <c r="F922" s="195"/>
    </row>
    <row r="923" spans="5:6">
      <c r="E923" s="506"/>
      <c r="F923" s="195"/>
    </row>
    <row r="924" spans="5:6">
      <c r="E924" s="506"/>
      <c r="F924" s="195"/>
    </row>
    <row r="925" spans="5:6">
      <c r="E925" s="506"/>
      <c r="F925" s="195"/>
    </row>
    <row r="926" spans="5:6">
      <c r="E926" s="506"/>
      <c r="F926" s="195"/>
    </row>
    <row r="927" spans="5:6">
      <c r="E927" s="506"/>
      <c r="F927" s="195"/>
    </row>
    <row r="928" spans="5:6">
      <c r="E928" s="506"/>
      <c r="F928" s="195"/>
    </row>
    <row r="929" spans="5:6">
      <c r="E929" s="506"/>
      <c r="F929" s="195"/>
    </row>
    <row r="930" spans="5:6">
      <c r="E930" s="506"/>
      <c r="F930" s="195"/>
    </row>
    <row r="931" spans="5:6">
      <c r="E931" s="506"/>
      <c r="F931" s="195"/>
    </row>
    <row r="932" spans="5:6">
      <c r="E932" s="506"/>
      <c r="F932" s="195"/>
    </row>
    <row r="933" spans="5:6">
      <c r="E933" s="506"/>
      <c r="F933" s="195"/>
    </row>
    <row r="934" spans="5:6">
      <c r="E934" s="506"/>
      <c r="F934" s="195"/>
    </row>
    <row r="935" spans="5:6">
      <c r="E935" s="506"/>
      <c r="F935" s="195"/>
    </row>
    <row r="936" spans="5:6">
      <c r="E936" s="506"/>
      <c r="F936" s="195"/>
    </row>
    <row r="937" spans="5:6">
      <c r="E937" s="506"/>
      <c r="F937" s="195"/>
    </row>
    <row r="938" spans="5:6">
      <c r="E938" s="506"/>
      <c r="F938" s="195"/>
    </row>
    <row r="939" spans="5:6">
      <c r="E939" s="506"/>
      <c r="F939" s="195"/>
    </row>
    <row r="940" spans="5:6">
      <c r="E940" s="506"/>
      <c r="F940" s="195"/>
    </row>
    <row r="941" spans="5:6">
      <c r="E941" s="506"/>
      <c r="F941" s="195"/>
    </row>
    <row r="942" spans="5:6">
      <c r="E942" s="506"/>
      <c r="F942" s="195"/>
    </row>
    <row r="943" spans="5:6">
      <c r="E943" s="506"/>
      <c r="F943" s="195"/>
    </row>
    <row r="944" spans="5:6">
      <c r="E944" s="506"/>
      <c r="F944" s="195"/>
    </row>
    <row r="945" spans="5:6">
      <c r="E945" s="506"/>
      <c r="F945" s="195"/>
    </row>
    <row r="946" spans="5:6">
      <c r="E946" s="506"/>
      <c r="F946" s="195"/>
    </row>
    <row r="947" spans="5:6">
      <c r="E947" s="506"/>
      <c r="F947" s="195"/>
    </row>
    <row r="948" spans="5:6">
      <c r="E948" s="506"/>
      <c r="F948" s="195"/>
    </row>
    <row r="949" spans="5:6">
      <c r="E949" s="506"/>
      <c r="F949" s="195"/>
    </row>
    <row r="950" spans="5:6">
      <c r="E950" s="506"/>
      <c r="F950" s="195"/>
    </row>
    <row r="951" spans="5:6">
      <c r="E951" s="506"/>
      <c r="F951" s="195"/>
    </row>
    <row r="952" spans="5:6">
      <c r="E952" s="506"/>
      <c r="F952" s="195"/>
    </row>
    <row r="953" spans="5:6">
      <c r="E953" s="506"/>
      <c r="F953" s="195"/>
    </row>
    <row r="954" spans="5:6">
      <c r="E954" s="506"/>
      <c r="F954" s="195"/>
    </row>
    <row r="955" spans="5:6">
      <c r="E955" s="506"/>
      <c r="F955" s="195"/>
    </row>
    <row r="956" spans="5:6">
      <c r="E956" s="506"/>
      <c r="F956" s="195"/>
    </row>
    <row r="957" spans="5:6">
      <c r="E957" s="506"/>
      <c r="F957" s="195"/>
    </row>
    <row r="958" spans="5:6">
      <c r="E958" s="506"/>
      <c r="F958" s="195"/>
    </row>
    <row r="959" spans="5:6">
      <c r="E959" s="506"/>
      <c r="F959" s="195"/>
    </row>
    <row r="960" spans="5:6">
      <c r="E960" s="506"/>
      <c r="F960" s="195"/>
    </row>
    <row r="961" spans="5:6">
      <c r="E961" s="506"/>
      <c r="F961" s="195"/>
    </row>
    <row r="962" spans="5:6">
      <c r="E962" s="506"/>
      <c r="F962" s="195"/>
    </row>
    <row r="963" spans="5:6">
      <c r="E963" s="506"/>
      <c r="F963" s="195"/>
    </row>
    <row r="964" spans="5:6">
      <c r="E964" s="506"/>
      <c r="F964" s="195"/>
    </row>
    <row r="965" spans="5:6">
      <c r="E965" s="506"/>
      <c r="F965" s="195"/>
    </row>
    <row r="966" spans="5:6">
      <c r="E966" s="506"/>
      <c r="F966" s="195"/>
    </row>
    <row r="967" spans="5:6">
      <c r="E967" s="506"/>
      <c r="F967" s="195"/>
    </row>
    <row r="968" spans="5:6">
      <c r="E968" s="506"/>
      <c r="F968" s="195"/>
    </row>
    <row r="969" spans="5:6">
      <c r="E969" s="506"/>
      <c r="F969" s="195"/>
    </row>
    <row r="970" spans="5:6">
      <c r="E970" s="506"/>
      <c r="F970" s="195"/>
    </row>
    <row r="971" spans="5:6">
      <c r="E971" s="506"/>
      <c r="F971" s="195"/>
    </row>
    <row r="972" spans="5:6">
      <c r="E972" s="506"/>
      <c r="F972" s="195"/>
    </row>
    <row r="973" spans="5:6">
      <c r="E973" s="506"/>
      <c r="F973" s="195"/>
    </row>
    <row r="974" spans="5:6">
      <c r="E974" s="506"/>
      <c r="F974" s="195"/>
    </row>
    <row r="975" spans="5:6">
      <c r="E975" s="506"/>
      <c r="F975" s="195"/>
    </row>
    <row r="976" spans="5:6">
      <c r="E976" s="506"/>
      <c r="F976" s="195"/>
    </row>
    <row r="977" spans="5:6">
      <c r="E977" s="506"/>
      <c r="F977" s="195"/>
    </row>
    <row r="978" spans="5:6">
      <c r="E978" s="506"/>
      <c r="F978" s="195"/>
    </row>
    <row r="979" spans="5:6">
      <c r="E979" s="506"/>
      <c r="F979" s="195"/>
    </row>
    <row r="980" spans="5:6">
      <c r="E980" s="506"/>
      <c r="F980" s="195"/>
    </row>
    <row r="981" spans="5:6">
      <c r="E981" s="506"/>
      <c r="F981" s="195"/>
    </row>
    <row r="982" spans="5:6">
      <c r="E982" s="506"/>
      <c r="F982" s="195"/>
    </row>
    <row r="983" spans="5:6">
      <c r="E983" s="506"/>
      <c r="F983" s="195"/>
    </row>
    <row r="984" spans="5:6">
      <c r="E984" s="506"/>
      <c r="F984" s="195"/>
    </row>
    <row r="985" spans="5:6">
      <c r="E985" s="506"/>
      <c r="F985" s="195"/>
    </row>
    <row r="986" spans="5:6">
      <c r="E986" s="506"/>
      <c r="F986" s="195"/>
    </row>
    <row r="987" spans="5:6">
      <c r="E987" s="506"/>
      <c r="F987" s="195"/>
    </row>
    <row r="988" spans="5:6">
      <c r="E988" s="506"/>
      <c r="F988" s="195"/>
    </row>
    <row r="989" spans="5:6">
      <c r="E989" s="506"/>
      <c r="F989" s="195"/>
    </row>
    <row r="990" spans="5:6">
      <c r="E990" s="506"/>
      <c r="F990" s="195"/>
    </row>
    <row r="991" spans="5:6">
      <c r="E991" s="506"/>
      <c r="F991" s="195"/>
    </row>
    <row r="992" spans="5:6">
      <c r="E992" s="506"/>
      <c r="F992" s="195"/>
    </row>
    <row r="993" spans="5:6">
      <c r="E993" s="506"/>
      <c r="F993" s="195"/>
    </row>
    <row r="994" spans="5:6">
      <c r="E994" s="506"/>
      <c r="F994" s="195"/>
    </row>
    <row r="995" spans="5:6">
      <c r="E995" s="506"/>
      <c r="F995" s="195"/>
    </row>
    <row r="996" spans="5:6">
      <c r="E996" s="506"/>
      <c r="F996" s="195"/>
    </row>
    <row r="997" spans="5:6">
      <c r="E997" s="506"/>
      <c r="F997" s="195"/>
    </row>
    <row r="998" spans="5:6">
      <c r="E998" s="506"/>
      <c r="F998" s="195"/>
    </row>
    <row r="999" spans="5:6">
      <c r="E999" s="506"/>
      <c r="F999" s="195"/>
    </row>
    <row r="1000" spans="5:6">
      <c r="E1000" s="506"/>
      <c r="F1000" s="195"/>
    </row>
    <row r="1001" spans="5:6">
      <c r="E1001" s="506"/>
      <c r="F1001" s="195"/>
    </row>
    <row r="1002" spans="5:6">
      <c r="E1002" s="506"/>
      <c r="F1002" s="195"/>
    </row>
    <row r="1003" spans="5:6">
      <c r="E1003" s="506"/>
      <c r="F1003" s="195"/>
    </row>
    <row r="1004" spans="5:6">
      <c r="E1004" s="506"/>
      <c r="F1004" s="195"/>
    </row>
    <row r="1005" spans="5:6">
      <c r="E1005" s="506"/>
      <c r="F1005" s="195"/>
    </row>
    <row r="1006" spans="5:6">
      <c r="E1006" s="506"/>
      <c r="F1006" s="195"/>
    </row>
    <row r="1007" spans="5:6">
      <c r="E1007" s="506"/>
      <c r="F1007" s="195"/>
    </row>
    <row r="1008" spans="5:6">
      <c r="E1008" s="506"/>
      <c r="F1008" s="195"/>
    </row>
    <row r="1009" spans="5:6">
      <c r="E1009" s="506"/>
      <c r="F1009" s="195"/>
    </row>
    <row r="1010" spans="5:6">
      <c r="E1010" s="506"/>
      <c r="F1010" s="195"/>
    </row>
    <row r="1011" spans="5:6">
      <c r="E1011" s="506"/>
      <c r="F1011" s="195"/>
    </row>
    <row r="1012" spans="5:6">
      <c r="E1012" s="506"/>
      <c r="F1012" s="195"/>
    </row>
    <row r="1013" spans="5:6">
      <c r="E1013" s="506"/>
      <c r="F1013" s="195"/>
    </row>
    <row r="1014" spans="5:6">
      <c r="E1014" s="506"/>
      <c r="F1014" s="195"/>
    </row>
    <row r="1015" spans="5:6">
      <c r="E1015" s="506"/>
      <c r="F1015" s="195"/>
    </row>
    <row r="1016" spans="5:6">
      <c r="E1016" s="506"/>
      <c r="F1016" s="195"/>
    </row>
    <row r="1017" spans="5:6">
      <c r="E1017" s="506"/>
      <c r="F1017" s="195"/>
    </row>
    <row r="1018" spans="5:6">
      <c r="E1018" s="506"/>
      <c r="F1018" s="195"/>
    </row>
    <row r="1019" spans="5:6">
      <c r="E1019" s="506"/>
      <c r="F1019" s="195"/>
    </row>
    <row r="1020" spans="5:6">
      <c r="E1020" s="506"/>
      <c r="F1020" s="195"/>
    </row>
    <row r="1021" spans="5:6">
      <c r="E1021" s="506"/>
      <c r="F1021" s="195"/>
    </row>
    <row r="1022" spans="5:6">
      <c r="E1022" s="506"/>
      <c r="F1022" s="195"/>
    </row>
    <row r="1023" spans="5:6">
      <c r="E1023" s="506"/>
      <c r="F1023" s="195"/>
    </row>
    <row r="1024" spans="5:6">
      <c r="E1024" s="506"/>
      <c r="F1024" s="195"/>
    </row>
    <row r="1025" spans="5:6">
      <c r="E1025" s="506"/>
      <c r="F1025" s="195"/>
    </row>
    <row r="1026" spans="5:6">
      <c r="E1026" s="506"/>
      <c r="F1026" s="195"/>
    </row>
    <row r="1027" spans="5:6">
      <c r="E1027" s="506"/>
      <c r="F1027" s="195"/>
    </row>
    <row r="1028" spans="5:6">
      <c r="E1028" s="506"/>
      <c r="F1028" s="195"/>
    </row>
    <row r="1029" spans="5:6">
      <c r="E1029" s="506"/>
      <c r="F1029" s="195"/>
    </row>
    <row r="1030" spans="5:6">
      <c r="E1030" s="506"/>
      <c r="F1030" s="195"/>
    </row>
    <row r="1031" spans="5:6">
      <c r="E1031" s="506"/>
      <c r="F1031" s="195"/>
    </row>
    <row r="1032" spans="5:6">
      <c r="E1032" s="506"/>
      <c r="F1032" s="195"/>
    </row>
    <row r="1033" spans="5:6">
      <c r="E1033" s="506"/>
      <c r="F1033" s="195"/>
    </row>
    <row r="1034" spans="5:6">
      <c r="E1034" s="506"/>
      <c r="F1034" s="195"/>
    </row>
    <row r="1035" spans="5:6">
      <c r="E1035" s="506"/>
      <c r="F1035" s="195"/>
    </row>
    <row r="1036" spans="5:6">
      <c r="E1036" s="506"/>
      <c r="F1036" s="195"/>
    </row>
    <row r="1037" spans="5:6">
      <c r="E1037" s="506"/>
      <c r="F1037" s="195"/>
    </row>
    <row r="1038" spans="5:6">
      <c r="E1038" s="506"/>
      <c r="F1038" s="195"/>
    </row>
    <row r="1039" spans="5:6">
      <c r="E1039" s="506"/>
      <c r="F1039" s="195"/>
    </row>
    <row r="1040" spans="5:6">
      <c r="E1040" s="506"/>
      <c r="F1040" s="195"/>
    </row>
    <row r="1041" spans="5:6">
      <c r="E1041" s="506"/>
      <c r="F1041" s="195"/>
    </row>
    <row r="1042" spans="5:6">
      <c r="E1042" s="506"/>
      <c r="F1042" s="195"/>
    </row>
    <row r="1043" spans="5:6">
      <c r="E1043" s="506"/>
      <c r="F1043" s="195"/>
    </row>
    <row r="1044" spans="5:6">
      <c r="E1044" s="506"/>
      <c r="F1044" s="195"/>
    </row>
    <row r="1045" spans="5:6">
      <c r="E1045" s="506"/>
      <c r="F1045" s="195"/>
    </row>
    <row r="1046" spans="5:6">
      <c r="E1046" s="506"/>
      <c r="F1046" s="195"/>
    </row>
    <row r="1047" spans="5:6">
      <c r="E1047" s="506"/>
      <c r="F1047" s="195"/>
    </row>
    <row r="1048" spans="5:6">
      <c r="E1048" s="506"/>
      <c r="F1048" s="195"/>
    </row>
    <row r="1049" spans="5:6">
      <c r="E1049" s="506"/>
      <c r="F1049" s="195"/>
    </row>
    <row r="1050" spans="5:6">
      <c r="E1050" s="506"/>
      <c r="F1050" s="195"/>
    </row>
    <row r="1051" spans="5:6">
      <c r="E1051" s="506"/>
      <c r="F1051" s="195"/>
    </row>
    <row r="1052" spans="5:6">
      <c r="E1052" s="506"/>
      <c r="F1052" s="195"/>
    </row>
    <row r="1053" spans="5:6">
      <c r="E1053" s="506"/>
      <c r="F1053" s="195"/>
    </row>
    <row r="1054" spans="5:6">
      <c r="E1054" s="506"/>
      <c r="F1054" s="195"/>
    </row>
    <row r="1055" spans="5:6">
      <c r="E1055" s="506"/>
      <c r="F1055" s="195"/>
    </row>
    <row r="1056" spans="5:6">
      <c r="E1056" s="506"/>
      <c r="F1056" s="195"/>
    </row>
    <row r="1057" spans="5:6">
      <c r="E1057" s="506"/>
      <c r="F1057" s="195"/>
    </row>
    <row r="1058" spans="5:6">
      <c r="E1058" s="506"/>
      <c r="F1058" s="195"/>
    </row>
    <row r="1059" spans="5:6">
      <c r="E1059" s="506"/>
      <c r="F1059" s="195"/>
    </row>
    <row r="1060" spans="5:6">
      <c r="E1060" s="506"/>
      <c r="F1060" s="195"/>
    </row>
    <row r="1061" spans="5:6">
      <c r="E1061" s="506"/>
      <c r="F1061" s="195"/>
    </row>
    <row r="1062" spans="5:6">
      <c r="E1062" s="506"/>
      <c r="F1062" s="195"/>
    </row>
    <row r="1063" spans="5:6">
      <c r="E1063" s="506"/>
      <c r="F1063" s="195"/>
    </row>
    <row r="1064" spans="5:6">
      <c r="E1064" s="506"/>
      <c r="F1064" s="195"/>
    </row>
    <row r="1065" spans="5:6">
      <c r="E1065" s="506"/>
      <c r="F1065" s="195"/>
    </row>
    <row r="1066" spans="5:6">
      <c r="E1066" s="506"/>
      <c r="F1066" s="195"/>
    </row>
    <row r="1067" spans="5:6">
      <c r="E1067" s="506"/>
      <c r="F1067" s="195"/>
    </row>
    <row r="1068" spans="5:6">
      <c r="E1068" s="506"/>
      <c r="F1068" s="195"/>
    </row>
    <row r="1069" spans="5:6">
      <c r="E1069" s="506"/>
      <c r="F1069" s="195"/>
    </row>
    <row r="1070" spans="5:6">
      <c r="E1070" s="506"/>
      <c r="F1070" s="195"/>
    </row>
    <row r="1071" spans="5:6">
      <c r="E1071" s="506"/>
      <c r="F1071" s="195"/>
    </row>
    <row r="1072" spans="5:6">
      <c r="E1072" s="506"/>
      <c r="F1072" s="195"/>
    </row>
    <row r="1073" spans="5:6">
      <c r="E1073" s="506"/>
      <c r="F1073" s="195"/>
    </row>
    <row r="1074" spans="5:6">
      <c r="E1074" s="506"/>
      <c r="F1074" s="195"/>
    </row>
    <row r="1075" spans="5:6">
      <c r="E1075" s="506"/>
      <c r="F1075" s="195"/>
    </row>
    <row r="1076" spans="5:6">
      <c r="E1076" s="506"/>
      <c r="F1076" s="195"/>
    </row>
    <row r="1077" spans="5:6">
      <c r="E1077" s="506"/>
      <c r="F1077" s="195"/>
    </row>
    <row r="1078" spans="5:6">
      <c r="E1078" s="506"/>
      <c r="F1078" s="195"/>
    </row>
    <row r="1079" spans="5:6">
      <c r="E1079" s="506"/>
      <c r="F1079" s="195"/>
    </row>
    <row r="1080" spans="5:6">
      <c r="E1080" s="506"/>
      <c r="F1080" s="195"/>
    </row>
    <row r="1081" spans="5:6">
      <c r="E1081" s="506"/>
      <c r="F1081" s="195"/>
    </row>
    <row r="1082" spans="5:6">
      <c r="E1082" s="506"/>
      <c r="F1082" s="195"/>
    </row>
    <row r="1083" spans="5:6">
      <c r="E1083" s="506"/>
      <c r="F1083" s="195"/>
    </row>
    <row r="1084" spans="5:6">
      <c r="E1084" s="506"/>
      <c r="F1084" s="195"/>
    </row>
  </sheetData>
  <dataConsolidate/>
  <mergeCells count="22">
    <mergeCell ref="B104:F104"/>
    <mergeCell ref="B107:F107"/>
    <mergeCell ref="B110:F110"/>
    <mergeCell ref="B117:F117"/>
    <mergeCell ref="B71:F71"/>
    <mergeCell ref="B79:F79"/>
    <mergeCell ref="B86:F86"/>
    <mergeCell ref="B91:F91"/>
    <mergeCell ref="B95:F95"/>
    <mergeCell ref="B98:F98"/>
    <mergeCell ref="B63:F63"/>
    <mergeCell ref="B7:F7"/>
    <mergeCell ref="B8:F8"/>
    <mergeCell ref="B9:F9"/>
    <mergeCell ref="B10:F10"/>
    <mergeCell ref="B12:B14"/>
    <mergeCell ref="B15:F15"/>
    <mergeCell ref="B22:F22"/>
    <mergeCell ref="B27:F27"/>
    <mergeCell ref="B31:F31"/>
    <mergeCell ref="B34:F34"/>
    <mergeCell ref="B50:F50"/>
  </mergeCells>
  <hyperlinks>
    <hyperlink ref="B11" location="Оглавление!A1" display="К оглавлению"/>
  </hyperlinks>
  <pageMargins left="0.42" right="0.28000000000000003" top="0.7" bottom="0.55118110236220474" header="0.45" footer="0.27559055118110237"/>
  <pageSetup paperSize="9" scale="58" fitToHeight="11" orientation="portrait" r:id="rId1"/>
  <headerFooter alignWithMargins="0">
    <oddFooter>&amp;Rстр &amp;P из &amp;N</oddFooter>
  </headerFooter>
  <rowBreaks count="1" manualBreakCount="1">
    <brk id="78" min="1" max="5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P126"/>
  <sheetViews>
    <sheetView showGridLines="0" view="pageBreakPreview" topLeftCell="B1" zoomScale="80" zoomScaleNormal="70" zoomScaleSheetLayoutView="80" workbookViewId="0">
      <selection activeCell="B8" sqref="B8:N8"/>
    </sheetView>
  </sheetViews>
  <sheetFormatPr defaultColWidth="9.140625" defaultRowHeight="12.75"/>
  <cols>
    <col min="1" max="1" width="10.5703125" style="614" hidden="1" customWidth="1"/>
    <col min="2" max="2" width="12.7109375" style="590" customWidth="1"/>
    <col min="3" max="12" width="12.7109375" style="168" customWidth="1"/>
    <col min="13" max="13" width="12.7109375" style="317" customWidth="1"/>
    <col min="14" max="14" width="12.7109375" style="559" customWidth="1"/>
    <col min="15" max="15" width="9.140625" style="2"/>
    <col min="16" max="238" width="9.140625" style="168"/>
    <col min="239" max="239" width="8" style="168" customWidth="1"/>
    <col min="240" max="241" width="7.5703125" style="168" customWidth="1"/>
    <col min="242" max="243" width="34.140625" style="168" customWidth="1"/>
    <col min="244" max="244" width="8.5703125" style="168" customWidth="1"/>
    <col min="245" max="245" width="7.5703125" style="168" customWidth="1"/>
    <col min="246" max="246" width="8.5703125" style="168" customWidth="1"/>
    <col min="247" max="247" width="8.42578125" style="168" customWidth="1"/>
    <col min="248" max="248" width="8" style="168" customWidth="1"/>
    <col min="249" max="250" width="10.140625" style="168" customWidth="1"/>
    <col min="251" max="251" width="10" style="168" customWidth="1"/>
    <col min="252" max="252" width="0" style="168" hidden="1" customWidth="1"/>
    <col min="253" max="254" width="9.28515625" style="168" customWidth="1"/>
    <col min="255" max="258" width="9.140625" style="168" customWidth="1"/>
    <col min="259" max="259" width="14.5703125" style="168" bestFit="1" customWidth="1"/>
    <col min="260" max="494" width="9.140625" style="168"/>
    <col min="495" max="495" width="8" style="168" customWidth="1"/>
    <col min="496" max="497" width="7.5703125" style="168" customWidth="1"/>
    <col min="498" max="499" width="34.140625" style="168" customWidth="1"/>
    <col min="500" max="500" width="8.5703125" style="168" customWidth="1"/>
    <col min="501" max="501" width="7.5703125" style="168" customWidth="1"/>
    <col min="502" max="502" width="8.5703125" style="168" customWidth="1"/>
    <col min="503" max="503" width="8.42578125" style="168" customWidth="1"/>
    <col min="504" max="504" width="8" style="168" customWidth="1"/>
    <col min="505" max="506" width="10.140625" style="168" customWidth="1"/>
    <col min="507" max="507" width="10" style="168" customWidth="1"/>
    <col min="508" max="508" width="0" style="168" hidden="1" customWidth="1"/>
    <col min="509" max="510" width="9.28515625" style="168" customWidth="1"/>
    <col min="511" max="514" width="9.140625" style="168" customWidth="1"/>
    <col min="515" max="515" width="14.5703125" style="168" bestFit="1" customWidth="1"/>
    <col min="516" max="750" width="9.140625" style="168"/>
    <col min="751" max="751" width="8" style="168" customWidth="1"/>
    <col min="752" max="753" width="7.5703125" style="168" customWidth="1"/>
    <col min="754" max="755" width="34.140625" style="168" customWidth="1"/>
    <col min="756" max="756" width="8.5703125" style="168" customWidth="1"/>
    <col min="757" max="757" width="7.5703125" style="168" customWidth="1"/>
    <col min="758" max="758" width="8.5703125" style="168" customWidth="1"/>
    <col min="759" max="759" width="8.42578125" style="168" customWidth="1"/>
    <col min="760" max="760" width="8" style="168" customWidth="1"/>
    <col min="761" max="762" width="10.140625" style="168" customWidth="1"/>
    <col min="763" max="763" width="10" style="168" customWidth="1"/>
    <col min="764" max="764" width="0" style="168" hidden="1" customWidth="1"/>
    <col min="765" max="766" width="9.28515625" style="168" customWidth="1"/>
    <col min="767" max="770" width="9.140625" style="168" customWidth="1"/>
    <col min="771" max="771" width="14.5703125" style="168" bestFit="1" customWidth="1"/>
    <col min="772" max="1006" width="9.140625" style="168"/>
    <col min="1007" max="1007" width="8" style="168" customWidth="1"/>
    <col min="1008" max="1009" width="7.5703125" style="168" customWidth="1"/>
    <col min="1010" max="1011" width="34.140625" style="168" customWidth="1"/>
    <col min="1012" max="1012" width="8.5703125" style="168" customWidth="1"/>
    <col min="1013" max="1013" width="7.5703125" style="168" customWidth="1"/>
    <col min="1014" max="1014" width="8.5703125" style="168" customWidth="1"/>
    <col min="1015" max="1015" width="8.42578125" style="168" customWidth="1"/>
    <col min="1016" max="1016" width="8" style="168" customWidth="1"/>
    <col min="1017" max="1018" width="10.140625" style="168" customWidth="1"/>
    <col min="1019" max="1019" width="10" style="168" customWidth="1"/>
    <col min="1020" max="1020" width="0" style="168" hidden="1" customWidth="1"/>
    <col min="1021" max="1022" width="9.28515625" style="168" customWidth="1"/>
    <col min="1023" max="1026" width="9.140625" style="168" customWidth="1"/>
    <col min="1027" max="1027" width="14.5703125" style="168" bestFit="1" customWidth="1"/>
    <col min="1028" max="1262" width="9.140625" style="168"/>
    <col min="1263" max="1263" width="8" style="168" customWidth="1"/>
    <col min="1264" max="1265" width="7.5703125" style="168" customWidth="1"/>
    <col min="1266" max="1267" width="34.140625" style="168" customWidth="1"/>
    <col min="1268" max="1268" width="8.5703125" style="168" customWidth="1"/>
    <col min="1269" max="1269" width="7.5703125" style="168" customWidth="1"/>
    <col min="1270" max="1270" width="8.5703125" style="168" customWidth="1"/>
    <col min="1271" max="1271" width="8.42578125" style="168" customWidth="1"/>
    <col min="1272" max="1272" width="8" style="168" customWidth="1"/>
    <col min="1273" max="1274" width="10.140625" style="168" customWidth="1"/>
    <col min="1275" max="1275" width="10" style="168" customWidth="1"/>
    <col min="1276" max="1276" width="0" style="168" hidden="1" customWidth="1"/>
    <col min="1277" max="1278" width="9.28515625" style="168" customWidth="1"/>
    <col min="1279" max="1282" width="9.140625" style="168" customWidth="1"/>
    <col min="1283" max="1283" width="14.5703125" style="168" bestFit="1" customWidth="1"/>
    <col min="1284" max="1518" width="9.140625" style="168"/>
    <col min="1519" max="1519" width="8" style="168" customWidth="1"/>
    <col min="1520" max="1521" width="7.5703125" style="168" customWidth="1"/>
    <col min="1522" max="1523" width="34.140625" style="168" customWidth="1"/>
    <col min="1524" max="1524" width="8.5703125" style="168" customWidth="1"/>
    <col min="1525" max="1525" width="7.5703125" style="168" customWidth="1"/>
    <col min="1526" max="1526" width="8.5703125" style="168" customWidth="1"/>
    <col min="1527" max="1527" width="8.42578125" style="168" customWidth="1"/>
    <col min="1528" max="1528" width="8" style="168" customWidth="1"/>
    <col min="1529" max="1530" width="10.140625" style="168" customWidth="1"/>
    <col min="1531" max="1531" width="10" style="168" customWidth="1"/>
    <col min="1532" max="1532" width="0" style="168" hidden="1" customWidth="1"/>
    <col min="1533" max="1534" width="9.28515625" style="168" customWidth="1"/>
    <col min="1535" max="1538" width="9.140625" style="168" customWidth="1"/>
    <col min="1539" max="1539" width="14.5703125" style="168" bestFit="1" customWidth="1"/>
    <col min="1540" max="1774" width="9.140625" style="168"/>
    <col min="1775" max="1775" width="8" style="168" customWidth="1"/>
    <col min="1776" max="1777" width="7.5703125" style="168" customWidth="1"/>
    <col min="1778" max="1779" width="34.140625" style="168" customWidth="1"/>
    <col min="1780" max="1780" width="8.5703125" style="168" customWidth="1"/>
    <col min="1781" max="1781" width="7.5703125" style="168" customWidth="1"/>
    <col min="1782" max="1782" width="8.5703125" style="168" customWidth="1"/>
    <col min="1783" max="1783" width="8.42578125" style="168" customWidth="1"/>
    <col min="1784" max="1784" width="8" style="168" customWidth="1"/>
    <col min="1785" max="1786" width="10.140625" style="168" customWidth="1"/>
    <col min="1787" max="1787" width="10" style="168" customWidth="1"/>
    <col min="1788" max="1788" width="0" style="168" hidden="1" customWidth="1"/>
    <col min="1789" max="1790" width="9.28515625" style="168" customWidth="1"/>
    <col min="1791" max="1794" width="9.140625" style="168" customWidth="1"/>
    <col min="1795" max="1795" width="14.5703125" style="168" bestFit="1" customWidth="1"/>
    <col min="1796" max="2030" width="9.140625" style="168"/>
    <col min="2031" max="2031" width="8" style="168" customWidth="1"/>
    <col min="2032" max="2033" width="7.5703125" style="168" customWidth="1"/>
    <col min="2034" max="2035" width="34.140625" style="168" customWidth="1"/>
    <col min="2036" max="2036" width="8.5703125" style="168" customWidth="1"/>
    <col min="2037" max="2037" width="7.5703125" style="168" customWidth="1"/>
    <col min="2038" max="2038" width="8.5703125" style="168" customWidth="1"/>
    <col min="2039" max="2039" width="8.42578125" style="168" customWidth="1"/>
    <col min="2040" max="2040" width="8" style="168" customWidth="1"/>
    <col min="2041" max="2042" width="10.140625" style="168" customWidth="1"/>
    <col min="2043" max="2043" width="10" style="168" customWidth="1"/>
    <col min="2044" max="2044" width="0" style="168" hidden="1" customWidth="1"/>
    <col min="2045" max="2046" width="9.28515625" style="168" customWidth="1"/>
    <col min="2047" max="2050" width="9.140625" style="168" customWidth="1"/>
    <col min="2051" max="2051" width="14.5703125" style="168" bestFit="1" customWidth="1"/>
    <col min="2052" max="2286" width="9.140625" style="168"/>
    <col min="2287" max="2287" width="8" style="168" customWidth="1"/>
    <col min="2288" max="2289" width="7.5703125" style="168" customWidth="1"/>
    <col min="2290" max="2291" width="34.140625" style="168" customWidth="1"/>
    <col min="2292" max="2292" width="8.5703125" style="168" customWidth="1"/>
    <col min="2293" max="2293" width="7.5703125" style="168" customWidth="1"/>
    <col min="2294" max="2294" width="8.5703125" style="168" customWidth="1"/>
    <col min="2295" max="2295" width="8.42578125" style="168" customWidth="1"/>
    <col min="2296" max="2296" width="8" style="168" customWidth="1"/>
    <col min="2297" max="2298" width="10.140625" style="168" customWidth="1"/>
    <col min="2299" max="2299" width="10" style="168" customWidth="1"/>
    <col min="2300" max="2300" width="0" style="168" hidden="1" customWidth="1"/>
    <col min="2301" max="2302" width="9.28515625" style="168" customWidth="1"/>
    <col min="2303" max="2306" width="9.140625" style="168" customWidth="1"/>
    <col min="2307" max="2307" width="14.5703125" style="168" bestFit="1" customWidth="1"/>
    <col min="2308" max="2542" width="9.140625" style="168"/>
    <col min="2543" max="2543" width="8" style="168" customWidth="1"/>
    <col min="2544" max="2545" width="7.5703125" style="168" customWidth="1"/>
    <col min="2546" max="2547" width="34.140625" style="168" customWidth="1"/>
    <col min="2548" max="2548" width="8.5703125" style="168" customWidth="1"/>
    <col min="2549" max="2549" width="7.5703125" style="168" customWidth="1"/>
    <col min="2550" max="2550" width="8.5703125" style="168" customWidth="1"/>
    <col min="2551" max="2551" width="8.42578125" style="168" customWidth="1"/>
    <col min="2552" max="2552" width="8" style="168" customWidth="1"/>
    <col min="2553" max="2554" width="10.140625" style="168" customWidth="1"/>
    <col min="2555" max="2555" width="10" style="168" customWidth="1"/>
    <col min="2556" max="2556" width="0" style="168" hidden="1" customWidth="1"/>
    <col min="2557" max="2558" width="9.28515625" style="168" customWidth="1"/>
    <col min="2559" max="2562" width="9.140625" style="168" customWidth="1"/>
    <col min="2563" max="2563" width="14.5703125" style="168" bestFit="1" customWidth="1"/>
    <col min="2564" max="2798" width="9.140625" style="168"/>
    <col min="2799" max="2799" width="8" style="168" customWidth="1"/>
    <col min="2800" max="2801" width="7.5703125" style="168" customWidth="1"/>
    <col min="2802" max="2803" width="34.140625" style="168" customWidth="1"/>
    <col min="2804" max="2804" width="8.5703125" style="168" customWidth="1"/>
    <col min="2805" max="2805" width="7.5703125" style="168" customWidth="1"/>
    <col min="2806" max="2806" width="8.5703125" style="168" customWidth="1"/>
    <col min="2807" max="2807" width="8.42578125" style="168" customWidth="1"/>
    <col min="2808" max="2808" width="8" style="168" customWidth="1"/>
    <col min="2809" max="2810" width="10.140625" style="168" customWidth="1"/>
    <col min="2811" max="2811" width="10" style="168" customWidth="1"/>
    <col min="2812" max="2812" width="0" style="168" hidden="1" customWidth="1"/>
    <col min="2813" max="2814" width="9.28515625" style="168" customWidth="1"/>
    <col min="2815" max="2818" width="9.140625" style="168" customWidth="1"/>
    <col min="2819" max="2819" width="14.5703125" style="168" bestFit="1" customWidth="1"/>
    <col min="2820" max="3054" width="9.140625" style="168"/>
    <col min="3055" max="3055" width="8" style="168" customWidth="1"/>
    <col min="3056" max="3057" width="7.5703125" style="168" customWidth="1"/>
    <col min="3058" max="3059" width="34.140625" style="168" customWidth="1"/>
    <col min="3060" max="3060" width="8.5703125" style="168" customWidth="1"/>
    <col min="3061" max="3061" width="7.5703125" style="168" customWidth="1"/>
    <col min="3062" max="3062" width="8.5703125" style="168" customWidth="1"/>
    <col min="3063" max="3063" width="8.42578125" style="168" customWidth="1"/>
    <col min="3064" max="3064" width="8" style="168" customWidth="1"/>
    <col min="3065" max="3066" width="10.140625" style="168" customWidth="1"/>
    <col min="3067" max="3067" width="10" style="168" customWidth="1"/>
    <col min="3068" max="3068" width="0" style="168" hidden="1" customWidth="1"/>
    <col min="3069" max="3070" width="9.28515625" style="168" customWidth="1"/>
    <col min="3071" max="3074" width="9.140625" style="168" customWidth="1"/>
    <col min="3075" max="3075" width="14.5703125" style="168" bestFit="1" customWidth="1"/>
    <col min="3076" max="3310" width="9.140625" style="168"/>
    <col min="3311" max="3311" width="8" style="168" customWidth="1"/>
    <col min="3312" max="3313" width="7.5703125" style="168" customWidth="1"/>
    <col min="3314" max="3315" width="34.140625" style="168" customWidth="1"/>
    <col min="3316" max="3316" width="8.5703125" style="168" customWidth="1"/>
    <col min="3317" max="3317" width="7.5703125" style="168" customWidth="1"/>
    <col min="3318" max="3318" width="8.5703125" style="168" customWidth="1"/>
    <col min="3319" max="3319" width="8.42578125" style="168" customWidth="1"/>
    <col min="3320" max="3320" width="8" style="168" customWidth="1"/>
    <col min="3321" max="3322" width="10.140625" style="168" customWidth="1"/>
    <col min="3323" max="3323" width="10" style="168" customWidth="1"/>
    <col min="3324" max="3324" width="0" style="168" hidden="1" customWidth="1"/>
    <col min="3325" max="3326" width="9.28515625" style="168" customWidth="1"/>
    <col min="3327" max="3330" width="9.140625" style="168" customWidth="1"/>
    <col min="3331" max="3331" width="14.5703125" style="168" bestFit="1" customWidth="1"/>
    <col min="3332" max="3566" width="9.140625" style="168"/>
    <col min="3567" max="3567" width="8" style="168" customWidth="1"/>
    <col min="3568" max="3569" width="7.5703125" style="168" customWidth="1"/>
    <col min="3570" max="3571" width="34.140625" style="168" customWidth="1"/>
    <col min="3572" max="3572" width="8.5703125" style="168" customWidth="1"/>
    <col min="3573" max="3573" width="7.5703125" style="168" customWidth="1"/>
    <col min="3574" max="3574" width="8.5703125" style="168" customWidth="1"/>
    <col min="3575" max="3575" width="8.42578125" style="168" customWidth="1"/>
    <col min="3576" max="3576" width="8" style="168" customWidth="1"/>
    <col min="3577" max="3578" width="10.140625" style="168" customWidth="1"/>
    <col min="3579" max="3579" width="10" style="168" customWidth="1"/>
    <col min="3580" max="3580" width="0" style="168" hidden="1" customWidth="1"/>
    <col min="3581" max="3582" width="9.28515625" style="168" customWidth="1"/>
    <col min="3583" max="3586" width="9.140625" style="168" customWidth="1"/>
    <col min="3587" max="3587" width="14.5703125" style="168" bestFit="1" customWidth="1"/>
    <col min="3588" max="3822" width="9.140625" style="168"/>
    <col min="3823" max="3823" width="8" style="168" customWidth="1"/>
    <col min="3824" max="3825" width="7.5703125" style="168" customWidth="1"/>
    <col min="3826" max="3827" width="34.140625" style="168" customWidth="1"/>
    <col min="3828" max="3828" width="8.5703125" style="168" customWidth="1"/>
    <col min="3829" max="3829" width="7.5703125" style="168" customWidth="1"/>
    <col min="3830" max="3830" width="8.5703125" style="168" customWidth="1"/>
    <col min="3831" max="3831" width="8.42578125" style="168" customWidth="1"/>
    <col min="3832" max="3832" width="8" style="168" customWidth="1"/>
    <col min="3833" max="3834" width="10.140625" style="168" customWidth="1"/>
    <col min="3835" max="3835" width="10" style="168" customWidth="1"/>
    <col min="3836" max="3836" width="0" style="168" hidden="1" customWidth="1"/>
    <col min="3837" max="3838" width="9.28515625" style="168" customWidth="1"/>
    <col min="3839" max="3842" width="9.140625" style="168" customWidth="1"/>
    <col min="3843" max="3843" width="14.5703125" style="168" bestFit="1" customWidth="1"/>
    <col min="3844" max="4078" width="9.140625" style="168"/>
    <col min="4079" max="4079" width="8" style="168" customWidth="1"/>
    <col min="4080" max="4081" width="7.5703125" style="168" customWidth="1"/>
    <col min="4082" max="4083" width="34.140625" style="168" customWidth="1"/>
    <col min="4084" max="4084" width="8.5703125" style="168" customWidth="1"/>
    <col min="4085" max="4085" width="7.5703125" style="168" customWidth="1"/>
    <col min="4086" max="4086" width="8.5703125" style="168" customWidth="1"/>
    <col min="4087" max="4087" width="8.42578125" style="168" customWidth="1"/>
    <col min="4088" max="4088" width="8" style="168" customWidth="1"/>
    <col min="4089" max="4090" width="10.140625" style="168" customWidth="1"/>
    <col min="4091" max="4091" width="10" style="168" customWidth="1"/>
    <col min="4092" max="4092" width="0" style="168" hidden="1" customWidth="1"/>
    <col min="4093" max="4094" width="9.28515625" style="168" customWidth="1"/>
    <col min="4095" max="4098" width="9.140625" style="168" customWidth="1"/>
    <col min="4099" max="4099" width="14.5703125" style="168" bestFit="1" customWidth="1"/>
    <col min="4100" max="4334" width="9.140625" style="168"/>
    <col min="4335" max="4335" width="8" style="168" customWidth="1"/>
    <col min="4336" max="4337" width="7.5703125" style="168" customWidth="1"/>
    <col min="4338" max="4339" width="34.140625" style="168" customWidth="1"/>
    <col min="4340" max="4340" width="8.5703125" style="168" customWidth="1"/>
    <col min="4341" max="4341" width="7.5703125" style="168" customWidth="1"/>
    <col min="4342" max="4342" width="8.5703125" style="168" customWidth="1"/>
    <col min="4343" max="4343" width="8.42578125" style="168" customWidth="1"/>
    <col min="4344" max="4344" width="8" style="168" customWidth="1"/>
    <col min="4345" max="4346" width="10.140625" style="168" customWidth="1"/>
    <col min="4347" max="4347" width="10" style="168" customWidth="1"/>
    <col min="4348" max="4348" width="0" style="168" hidden="1" customWidth="1"/>
    <col min="4349" max="4350" width="9.28515625" style="168" customWidth="1"/>
    <col min="4351" max="4354" width="9.140625" style="168" customWidth="1"/>
    <col min="4355" max="4355" width="14.5703125" style="168" bestFit="1" customWidth="1"/>
    <col min="4356" max="4590" width="9.140625" style="168"/>
    <col min="4591" max="4591" width="8" style="168" customWidth="1"/>
    <col min="4592" max="4593" width="7.5703125" style="168" customWidth="1"/>
    <col min="4594" max="4595" width="34.140625" style="168" customWidth="1"/>
    <col min="4596" max="4596" width="8.5703125" style="168" customWidth="1"/>
    <col min="4597" max="4597" width="7.5703125" style="168" customWidth="1"/>
    <col min="4598" max="4598" width="8.5703125" style="168" customWidth="1"/>
    <col min="4599" max="4599" width="8.42578125" style="168" customWidth="1"/>
    <col min="4600" max="4600" width="8" style="168" customWidth="1"/>
    <col min="4601" max="4602" width="10.140625" style="168" customWidth="1"/>
    <col min="4603" max="4603" width="10" style="168" customWidth="1"/>
    <col min="4604" max="4604" width="0" style="168" hidden="1" customWidth="1"/>
    <col min="4605" max="4606" width="9.28515625" style="168" customWidth="1"/>
    <col min="4607" max="4610" width="9.140625" style="168" customWidth="1"/>
    <col min="4611" max="4611" width="14.5703125" style="168" bestFit="1" customWidth="1"/>
    <col min="4612" max="4846" width="9.140625" style="168"/>
    <col min="4847" max="4847" width="8" style="168" customWidth="1"/>
    <col min="4848" max="4849" width="7.5703125" style="168" customWidth="1"/>
    <col min="4850" max="4851" width="34.140625" style="168" customWidth="1"/>
    <col min="4852" max="4852" width="8.5703125" style="168" customWidth="1"/>
    <col min="4853" max="4853" width="7.5703125" style="168" customWidth="1"/>
    <col min="4854" max="4854" width="8.5703125" style="168" customWidth="1"/>
    <col min="4855" max="4855" width="8.42578125" style="168" customWidth="1"/>
    <col min="4856" max="4856" width="8" style="168" customWidth="1"/>
    <col min="4857" max="4858" width="10.140625" style="168" customWidth="1"/>
    <col min="4859" max="4859" width="10" style="168" customWidth="1"/>
    <col min="4860" max="4860" width="0" style="168" hidden="1" customWidth="1"/>
    <col min="4861" max="4862" width="9.28515625" style="168" customWidth="1"/>
    <col min="4863" max="4866" width="9.140625" style="168" customWidth="1"/>
    <col min="4867" max="4867" width="14.5703125" style="168" bestFit="1" customWidth="1"/>
    <col min="4868" max="5102" width="9.140625" style="168"/>
    <col min="5103" max="5103" width="8" style="168" customWidth="1"/>
    <col min="5104" max="5105" width="7.5703125" style="168" customWidth="1"/>
    <col min="5106" max="5107" width="34.140625" style="168" customWidth="1"/>
    <col min="5108" max="5108" width="8.5703125" style="168" customWidth="1"/>
    <col min="5109" max="5109" width="7.5703125" style="168" customWidth="1"/>
    <col min="5110" max="5110" width="8.5703125" style="168" customWidth="1"/>
    <col min="5111" max="5111" width="8.42578125" style="168" customWidth="1"/>
    <col min="5112" max="5112" width="8" style="168" customWidth="1"/>
    <col min="5113" max="5114" width="10.140625" style="168" customWidth="1"/>
    <col min="5115" max="5115" width="10" style="168" customWidth="1"/>
    <col min="5116" max="5116" width="0" style="168" hidden="1" customWidth="1"/>
    <col min="5117" max="5118" width="9.28515625" style="168" customWidth="1"/>
    <col min="5119" max="5122" width="9.140625" style="168" customWidth="1"/>
    <col min="5123" max="5123" width="14.5703125" style="168" bestFit="1" customWidth="1"/>
    <col min="5124" max="5358" width="9.140625" style="168"/>
    <col min="5359" max="5359" width="8" style="168" customWidth="1"/>
    <col min="5360" max="5361" width="7.5703125" style="168" customWidth="1"/>
    <col min="5362" max="5363" width="34.140625" style="168" customWidth="1"/>
    <col min="5364" max="5364" width="8.5703125" style="168" customWidth="1"/>
    <col min="5365" max="5365" width="7.5703125" style="168" customWidth="1"/>
    <col min="5366" max="5366" width="8.5703125" style="168" customWidth="1"/>
    <col min="5367" max="5367" width="8.42578125" style="168" customWidth="1"/>
    <col min="5368" max="5368" width="8" style="168" customWidth="1"/>
    <col min="5369" max="5370" width="10.140625" style="168" customWidth="1"/>
    <col min="5371" max="5371" width="10" style="168" customWidth="1"/>
    <col min="5372" max="5372" width="0" style="168" hidden="1" customWidth="1"/>
    <col min="5373" max="5374" width="9.28515625" style="168" customWidth="1"/>
    <col min="5375" max="5378" width="9.140625" style="168" customWidth="1"/>
    <col min="5379" max="5379" width="14.5703125" style="168" bestFit="1" customWidth="1"/>
    <col min="5380" max="5614" width="9.140625" style="168"/>
    <col min="5615" max="5615" width="8" style="168" customWidth="1"/>
    <col min="5616" max="5617" width="7.5703125" style="168" customWidth="1"/>
    <col min="5618" max="5619" width="34.140625" style="168" customWidth="1"/>
    <col min="5620" max="5620" width="8.5703125" style="168" customWidth="1"/>
    <col min="5621" max="5621" width="7.5703125" style="168" customWidth="1"/>
    <col min="5622" max="5622" width="8.5703125" style="168" customWidth="1"/>
    <col min="5623" max="5623" width="8.42578125" style="168" customWidth="1"/>
    <col min="5624" max="5624" width="8" style="168" customWidth="1"/>
    <col min="5625" max="5626" width="10.140625" style="168" customWidth="1"/>
    <col min="5627" max="5627" width="10" style="168" customWidth="1"/>
    <col min="5628" max="5628" width="0" style="168" hidden="1" customWidth="1"/>
    <col min="5629" max="5630" width="9.28515625" style="168" customWidth="1"/>
    <col min="5631" max="5634" width="9.140625" style="168" customWidth="1"/>
    <col min="5635" max="5635" width="14.5703125" style="168" bestFit="1" customWidth="1"/>
    <col min="5636" max="5870" width="9.140625" style="168"/>
    <col min="5871" max="5871" width="8" style="168" customWidth="1"/>
    <col min="5872" max="5873" width="7.5703125" style="168" customWidth="1"/>
    <col min="5874" max="5875" width="34.140625" style="168" customWidth="1"/>
    <col min="5876" max="5876" width="8.5703125" style="168" customWidth="1"/>
    <col min="5877" max="5877" width="7.5703125" style="168" customWidth="1"/>
    <col min="5878" max="5878" width="8.5703125" style="168" customWidth="1"/>
    <col min="5879" max="5879" width="8.42578125" style="168" customWidth="1"/>
    <col min="5880" max="5880" width="8" style="168" customWidth="1"/>
    <col min="5881" max="5882" width="10.140625" style="168" customWidth="1"/>
    <col min="5883" max="5883" width="10" style="168" customWidth="1"/>
    <col min="5884" max="5884" width="0" style="168" hidden="1" customWidth="1"/>
    <col min="5885" max="5886" width="9.28515625" style="168" customWidth="1"/>
    <col min="5887" max="5890" width="9.140625" style="168" customWidth="1"/>
    <col min="5891" max="5891" width="14.5703125" style="168" bestFit="1" customWidth="1"/>
    <col min="5892" max="6126" width="9.140625" style="168"/>
    <col min="6127" max="6127" width="8" style="168" customWidth="1"/>
    <col min="6128" max="6129" width="7.5703125" style="168" customWidth="1"/>
    <col min="6130" max="6131" width="34.140625" style="168" customWidth="1"/>
    <col min="6132" max="6132" width="8.5703125" style="168" customWidth="1"/>
    <col min="6133" max="6133" width="7.5703125" style="168" customWidth="1"/>
    <col min="6134" max="6134" width="8.5703125" style="168" customWidth="1"/>
    <col min="6135" max="6135" width="8.42578125" style="168" customWidth="1"/>
    <col min="6136" max="6136" width="8" style="168" customWidth="1"/>
    <col min="6137" max="6138" width="10.140625" style="168" customWidth="1"/>
    <col min="6139" max="6139" width="10" style="168" customWidth="1"/>
    <col min="6140" max="6140" width="0" style="168" hidden="1" customWidth="1"/>
    <col min="6141" max="6142" width="9.28515625" style="168" customWidth="1"/>
    <col min="6143" max="6146" width="9.140625" style="168" customWidth="1"/>
    <col min="6147" max="6147" width="14.5703125" style="168" bestFit="1" customWidth="1"/>
    <col min="6148" max="6382" width="9.140625" style="168"/>
    <col min="6383" max="6383" width="8" style="168" customWidth="1"/>
    <col min="6384" max="6385" width="7.5703125" style="168" customWidth="1"/>
    <col min="6386" max="6387" width="34.140625" style="168" customWidth="1"/>
    <col min="6388" max="6388" width="8.5703125" style="168" customWidth="1"/>
    <col min="6389" max="6389" width="7.5703125" style="168" customWidth="1"/>
    <col min="6390" max="6390" width="8.5703125" style="168" customWidth="1"/>
    <col min="6391" max="6391" width="8.42578125" style="168" customWidth="1"/>
    <col min="6392" max="6392" width="8" style="168" customWidth="1"/>
    <col min="6393" max="6394" width="10.140625" style="168" customWidth="1"/>
    <col min="6395" max="6395" width="10" style="168" customWidth="1"/>
    <col min="6396" max="6396" width="0" style="168" hidden="1" customWidth="1"/>
    <col min="6397" max="6398" width="9.28515625" style="168" customWidth="1"/>
    <col min="6399" max="6402" width="9.140625" style="168" customWidth="1"/>
    <col min="6403" max="6403" width="14.5703125" style="168" bestFit="1" customWidth="1"/>
    <col min="6404" max="6638" width="9.140625" style="168"/>
    <col min="6639" max="6639" width="8" style="168" customWidth="1"/>
    <col min="6640" max="6641" width="7.5703125" style="168" customWidth="1"/>
    <col min="6642" max="6643" width="34.140625" style="168" customWidth="1"/>
    <col min="6644" max="6644" width="8.5703125" style="168" customWidth="1"/>
    <col min="6645" max="6645" width="7.5703125" style="168" customWidth="1"/>
    <col min="6646" max="6646" width="8.5703125" style="168" customWidth="1"/>
    <col min="6647" max="6647" width="8.42578125" style="168" customWidth="1"/>
    <col min="6648" max="6648" width="8" style="168" customWidth="1"/>
    <col min="6649" max="6650" width="10.140625" style="168" customWidth="1"/>
    <col min="6651" max="6651" width="10" style="168" customWidth="1"/>
    <col min="6652" max="6652" width="0" style="168" hidden="1" customWidth="1"/>
    <col min="6653" max="6654" width="9.28515625" style="168" customWidth="1"/>
    <col min="6655" max="6658" width="9.140625" style="168" customWidth="1"/>
    <col min="6659" max="6659" width="14.5703125" style="168" bestFit="1" customWidth="1"/>
    <col min="6660" max="6894" width="9.140625" style="168"/>
    <col min="6895" max="6895" width="8" style="168" customWidth="1"/>
    <col min="6896" max="6897" width="7.5703125" style="168" customWidth="1"/>
    <col min="6898" max="6899" width="34.140625" style="168" customWidth="1"/>
    <col min="6900" max="6900" width="8.5703125" style="168" customWidth="1"/>
    <col min="6901" max="6901" width="7.5703125" style="168" customWidth="1"/>
    <col min="6902" max="6902" width="8.5703125" style="168" customWidth="1"/>
    <col min="6903" max="6903" width="8.42578125" style="168" customWidth="1"/>
    <col min="6904" max="6904" width="8" style="168" customWidth="1"/>
    <col min="6905" max="6906" width="10.140625" style="168" customWidth="1"/>
    <col min="6907" max="6907" width="10" style="168" customWidth="1"/>
    <col min="6908" max="6908" width="0" style="168" hidden="1" customWidth="1"/>
    <col min="6909" max="6910" width="9.28515625" style="168" customWidth="1"/>
    <col min="6911" max="6914" width="9.140625" style="168" customWidth="1"/>
    <col min="6915" max="6915" width="14.5703125" style="168" bestFit="1" customWidth="1"/>
    <col min="6916" max="7150" width="9.140625" style="168"/>
    <col min="7151" max="7151" width="8" style="168" customWidth="1"/>
    <col min="7152" max="7153" width="7.5703125" style="168" customWidth="1"/>
    <col min="7154" max="7155" width="34.140625" style="168" customWidth="1"/>
    <col min="7156" max="7156" width="8.5703125" style="168" customWidth="1"/>
    <col min="7157" max="7157" width="7.5703125" style="168" customWidth="1"/>
    <col min="7158" max="7158" width="8.5703125" style="168" customWidth="1"/>
    <col min="7159" max="7159" width="8.42578125" style="168" customWidth="1"/>
    <col min="7160" max="7160" width="8" style="168" customWidth="1"/>
    <col min="7161" max="7162" width="10.140625" style="168" customWidth="1"/>
    <col min="7163" max="7163" width="10" style="168" customWidth="1"/>
    <col min="7164" max="7164" width="0" style="168" hidden="1" customWidth="1"/>
    <col min="7165" max="7166" width="9.28515625" style="168" customWidth="1"/>
    <col min="7167" max="7170" width="9.140625" style="168" customWidth="1"/>
    <col min="7171" max="7171" width="14.5703125" style="168" bestFit="1" customWidth="1"/>
    <col min="7172" max="7406" width="9.140625" style="168"/>
    <col min="7407" max="7407" width="8" style="168" customWidth="1"/>
    <col min="7408" max="7409" width="7.5703125" style="168" customWidth="1"/>
    <col min="7410" max="7411" width="34.140625" style="168" customWidth="1"/>
    <col min="7412" max="7412" width="8.5703125" style="168" customWidth="1"/>
    <col min="7413" max="7413" width="7.5703125" style="168" customWidth="1"/>
    <col min="7414" max="7414" width="8.5703125" style="168" customWidth="1"/>
    <col min="7415" max="7415" width="8.42578125" style="168" customWidth="1"/>
    <col min="7416" max="7416" width="8" style="168" customWidth="1"/>
    <col min="7417" max="7418" width="10.140625" style="168" customWidth="1"/>
    <col min="7419" max="7419" width="10" style="168" customWidth="1"/>
    <col min="7420" max="7420" width="0" style="168" hidden="1" customWidth="1"/>
    <col min="7421" max="7422" width="9.28515625" style="168" customWidth="1"/>
    <col min="7423" max="7426" width="9.140625" style="168" customWidth="1"/>
    <col min="7427" max="7427" width="14.5703125" style="168" bestFit="1" customWidth="1"/>
    <col min="7428" max="7662" width="9.140625" style="168"/>
    <col min="7663" max="7663" width="8" style="168" customWidth="1"/>
    <col min="7664" max="7665" width="7.5703125" style="168" customWidth="1"/>
    <col min="7666" max="7667" width="34.140625" style="168" customWidth="1"/>
    <col min="7668" max="7668" width="8.5703125" style="168" customWidth="1"/>
    <col min="7669" max="7669" width="7.5703125" style="168" customWidth="1"/>
    <col min="7670" max="7670" width="8.5703125" style="168" customWidth="1"/>
    <col min="7671" max="7671" width="8.42578125" style="168" customWidth="1"/>
    <col min="7672" max="7672" width="8" style="168" customWidth="1"/>
    <col min="7673" max="7674" width="10.140625" style="168" customWidth="1"/>
    <col min="7675" max="7675" width="10" style="168" customWidth="1"/>
    <col min="7676" max="7676" width="0" style="168" hidden="1" customWidth="1"/>
    <col min="7677" max="7678" width="9.28515625" style="168" customWidth="1"/>
    <col min="7679" max="7682" width="9.140625" style="168" customWidth="1"/>
    <col min="7683" max="7683" width="14.5703125" style="168" bestFit="1" customWidth="1"/>
    <col min="7684" max="7918" width="9.140625" style="168"/>
    <col min="7919" max="7919" width="8" style="168" customWidth="1"/>
    <col min="7920" max="7921" width="7.5703125" style="168" customWidth="1"/>
    <col min="7922" max="7923" width="34.140625" style="168" customWidth="1"/>
    <col min="7924" max="7924" width="8.5703125" style="168" customWidth="1"/>
    <col min="7925" max="7925" width="7.5703125" style="168" customWidth="1"/>
    <col min="7926" max="7926" width="8.5703125" style="168" customWidth="1"/>
    <col min="7927" max="7927" width="8.42578125" style="168" customWidth="1"/>
    <col min="7928" max="7928" width="8" style="168" customWidth="1"/>
    <col min="7929" max="7930" width="10.140625" style="168" customWidth="1"/>
    <col min="7931" max="7931" width="10" style="168" customWidth="1"/>
    <col min="7932" max="7932" width="0" style="168" hidden="1" customWidth="1"/>
    <col min="7933" max="7934" width="9.28515625" style="168" customWidth="1"/>
    <col min="7935" max="7938" width="9.140625" style="168" customWidth="1"/>
    <col min="7939" max="7939" width="14.5703125" style="168" bestFit="1" customWidth="1"/>
    <col min="7940" max="8174" width="9.140625" style="168"/>
    <col min="8175" max="8175" width="8" style="168" customWidth="1"/>
    <col min="8176" max="8177" width="7.5703125" style="168" customWidth="1"/>
    <col min="8178" max="8179" width="34.140625" style="168" customWidth="1"/>
    <col min="8180" max="8180" width="8.5703125" style="168" customWidth="1"/>
    <col min="8181" max="8181" width="7.5703125" style="168" customWidth="1"/>
    <col min="8182" max="8182" width="8.5703125" style="168" customWidth="1"/>
    <col min="8183" max="8183" width="8.42578125" style="168" customWidth="1"/>
    <col min="8184" max="8184" width="8" style="168" customWidth="1"/>
    <col min="8185" max="8186" width="10.140625" style="168" customWidth="1"/>
    <col min="8187" max="8187" width="10" style="168" customWidth="1"/>
    <col min="8188" max="8188" width="0" style="168" hidden="1" customWidth="1"/>
    <col min="8189" max="8190" width="9.28515625" style="168" customWidth="1"/>
    <col min="8191" max="8194" width="9.140625" style="168" customWidth="1"/>
    <col min="8195" max="8195" width="14.5703125" style="168" bestFit="1" customWidth="1"/>
    <col min="8196" max="8430" width="9.140625" style="168"/>
    <col min="8431" max="8431" width="8" style="168" customWidth="1"/>
    <col min="8432" max="8433" width="7.5703125" style="168" customWidth="1"/>
    <col min="8434" max="8435" width="34.140625" style="168" customWidth="1"/>
    <col min="8436" max="8436" width="8.5703125" style="168" customWidth="1"/>
    <col min="8437" max="8437" width="7.5703125" style="168" customWidth="1"/>
    <col min="8438" max="8438" width="8.5703125" style="168" customWidth="1"/>
    <col min="8439" max="8439" width="8.42578125" style="168" customWidth="1"/>
    <col min="8440" max="8440" width="8" style="168" customWidth="1"/>
    <col min="8441" max="8442" width="10.140625" style="168" customWidth="1"/>
    <col min="8443" max="8443" width="10" style="168" customWidth="1"/>
    <col min="8444" max="8444" width="0" style="168" hidden="1" customWidth="1"/>
    <col min="8445" max="8446" width="9.28515625" style="168" customWidth="1"/>
    <col min="8447" max="8450" width="9.140625" style="168" customWidth="1"/>
    <col min="8451" max="8451" width="14.5703125" style="168" bestFit="1" customWidth="1"/>
    <col min="8452" max="8686" width="9.140625" style="168"/>
    <col min="8687" max="8687" width="8" style="168" customWidth="1"/>
    <col min="8688" max="8689" width="7.5703125" style="168" customWidth="1"/>
    <col min="8690" max="8691" width="34.140625" style="168" customWidth="1"/>
    <col min="8692" max="8692" width="8.5703125" style="168" customWidth="1"/>
    <col min="8693" max="8693" width="7.5703125" style="168" customWidth="1"/>
    <col min="8694" max="8694" width="8.5703125" style="168" customWidth="1"/>
    <col min="8695" max="8695" width="8.42578125" style="168" customWidth="1"/>
    <col min="8696" max="8696" width="8" style="168" customWidth="1"/>
    <col min="8697" max="8698" width="10.140625" style="168" customWidth="1"/>
    <col min="8699" max="8699" width="10" style="168" customWidth="1"/>
    <col min="8700" max="8700" width="0" style="168" hidden="1" customWidth="1"/>
    <col min="8701" max="8702" width="9.28515625" style="168" customWidth="1"/>
    <col min="8703" max="8706" width="9.140625" style="168" customWidth="1"/>
    <col min="8707" max="8707" width="14.5703125" style="168" bestFit="1" customWidth="1"/>
    <col min="8708" max="8942" width="9.140625" style="168"/>
    <col min="8943" max="8943" width="8" style="168" customWidth="1"/>
    <col min="8944" max="8945" width="7.5703125" style="168" customWidth="1"/>
    <col min="8946" max="8947" width="34.140625" style="168" customWidth="1"/>
    <col min="8948" max="8948" width="8.5703125" style="168" customWidth="1"/>
    <col min="8949" max="8949" width="7.5703125" style="168" customWidth="1"/>
    <col min="8950" max="8950" width="8.5703125" style="168" customWidth="1"/>
    <col min="8951" max="8951" width="8.42578125" style="168" customWidth="1"/>
    <col min="8952" max="8952" width="8" style="168" customWidth="1"/>
    <col min="8953" max="8954" width="10.140625" style="168" customWidth="1"/>
    <col min="8955" max="8955" width="10" style="168" customWidth="1"/>
    <col min="8956" max="8956" width="0" style="168" hidden="1" customWidth="1"/>
    <col min="8957" max="8958" width="9.28515625" style="168" customWidth="1"/>
    <col min="8959" max="8962" width="9.140625" style="168" customWidth="1"/>
    <col min="8963" max="8963" width="14.5703125" style="168" bestFit="1" customWidth="1"/>
    <col min="8964" max="9198" width="9.140625" style="168"/>
    <col min="9199" max="9199" width="8" style="168" customWidth="1"/>
    <col min="9200" max="9201" width="7.5703125" style="168" customWidth="1"/>
    <col min="9202" max="9203" width="34.140625" style="168" customWidth="1"/>
    <col min="9204" max="9204" width="8.5703125" style="168" customWidth="1"/>
    <col min="9205" max="9205" width="7.5703125" style="168" customWidth="1"/>
    <col min="9206" max="9206" width="8.5703125" style="168" customWidth="1"/>
    <col min="9207" max="9207" width="8.42578125" style="168" customWidth="1"/>
    <col min="9208" max="9208" width="8" style="168" customWidth="1"/>
    <col min="9209" max="9210" width="10.140625" style="168" customWidth="1"/>
    <col min="9211" max="9211" width="10" style="168" customWidth="1"/>
    <col min="9212" max="9212" width="0" style="168" hidden="1" customWidth="1"/>
    <col min="9213" max="9214" width="9.28515625" style="168" customWidth="1"/>
    <col min="9215" max="9218" width="9.140625" style="168" customWidth="1"/>
    <col min="9219" max="9219" width="14.5703125" style="168" bestFit="1" customWidth="1"/>
    <col min="9220" max="9454" width="9.140625" style="168"/>
    <col min="9455" max="9455" width="8" style="168" customWidth="1"/>
    <col min="9456" max="9457" width="7.5703125" style="168" customWidth="1"/>
    <col min="9458" max="9459" width="34.140625" style="168" customWidth="1"/>
    <col min="9460" max="9460" width="8.5703125" style="168" customWidth="1"/>
    <col min="9461" max="9461" width="7.5703125" style="168" customWidth="1"/>
    <col min="9462" max="9462" width="8.5703125" style="168" customWidth="1"/>
    <col min="9463" max="9463" width="8.42578125" style="168" customWidth="1"/>
    <col min="9464" max="9464" width="8" style="168" customWidth="1"/>
    <col min="9465" max="9466" width="10.140625" style="168" customWidth="1"/>
    <col min="9467" max="9467" width="10" style="168" customWidth="1"/>
    <col min="9468" max="9468" width="0" style="168" hidden="1" customWidth="1"/>
    <col min="9469" max="9470" width="9.28515625" style="168" customWidth="1"/>
    <col min="9471" max="9474" width="9.140625" style="168" customWidth="1"/>
    <col min="9475" max="9475" width="14.5703125" style="168" bestFit="1" customWidth="1"/>
    <col min="9476" max="9710" width="9.140625" style="168"/>
    <col min="9711" max="9711" width="8" style="168" customWidth="1"/>
    <col min="9712" max="9713" width="7.5703125" style="168" customWidth="1"/>
    <col min="9714" max="9715" width="34.140625" style="168" customWidth="1"/>
    <col min="9716" max="9716" width="8.5703125" style="168" customWidth="1"/>
    <col min="9717" max="9717" width="7.5703125" style="168" customWidth="1"/>
    <col min="9718" max="9718" width="8.5703125" style="168" customWidth="1"/>
    <col min="9719" max="9719" width="8.42578125" style="168" customWidth="1"/>
    <col min="9720" max="9720" width="8" style="168" customWidth="1"/>
    <col min="9721" max="9722" width="10.140625" style="168" customWidth="1"/>
    <col min="9723" max="9723" width="10" style="168" customWidth="1"/>
    <col min="9724" max="9724" width="0" style="168" hidden="1" customWidth="1"/>
    <col min="9725" max="9726" width="9.28515625" style="168" customWidth="1"/>
    <col min="9727" max="9730" width="9.140625" style="168" customWidth="1"/>
    <col min="9731" max="9731" width="14.5703125" style="168" bestFit="1" customWidth="1"/>
    <col min="9732" max="9966" width="9.140625" style="168"/>
    <col min="9967" max="9967" width="8" style="168" customWidth="1"/>
    <col min="9968" max="9969" width="7.5703125" style="168" customWidth="1"/>
    <col min="9970" max="9971" width="34.140625" style="168" customWidth="1"/>
    <col min="9972" max="9972" width="8.5703125" style="168" customWidth="1"/>
    <col min="9973" max="9973" width="7.5703125" style="168" customWidth="1"/>
    <col min="9974" max="9974" width="8.5703125" style="168" customWidth="1"/>
    <col min="9975" max="9975" width="8.42578125" style="168" customWidth="1"/>
    <col min="9976" max="9976" width="8" style="168" customWidth="1"/>
    <col min="9977" max="9978" width="10.140625" style="168" customWidth="1"/>
    <col min="9979" max="9979" width="10" style="168" customWidth="1"/>
    <col min="9980" max="9980" width="0" style="168" hidden="1" customWidth="1"/>
    <col min="9981" max="9982" width="9.28515625" style="168" customWidth="1"/>
    <col min="9983" max="9986" width="9.140625" style="168" customWidth="1"/>
    <col min="9987" max="9987" width="14.5703125" style="168" bestFit="1" customWidth="1"/>
    <col min="9988" max="10222" width="9.140625" style="168"/>
    <col min="10223" max="10223" width="8" style="168" customWidth="1"/>
    <col min="10224" max="10225" width="7.5703125" style="168" customWidth="1"/>
    <col min="10226" max="10227" width="34.140625" style="168" customWidth="1"/>
    <col min="10228" max="10228" width="8.5703125" style="168" customWidth="1"/>
    <col min="10229" max="10229" width="7.5703125" style="168" customWidth="1"/>
    <col min="10230" max="10230" width="8.5703125" style="168" customWidth="1"/>
    <col min="10231" max="10231" width="8.42578125" style="168" customWidth="1"/>
    <col min="10232" max="10232" width="8" style="168" customWidth="1"/>
    <col min="10233" max="10234" width="10.140625" style="168" customWidth="1"/>
    <col min="10235" max="10235" width="10" style="168" customWidth="1"/>
    <col min="10236" max="10236" width="0" style="168" hidden="1" customWidth="1"/>
    <col min="10237" max="10238" width="9.28515625" style="168" customWidth="1"/>
    <col min="10239" max="10242" width="9.140625" style="168" customWidth="1"/>
    <col min="10243" max="10243" width="14.5703125" style="168" bestFit="1" customWidth="1"/>
    <col min="10244" max="10478" width="9.140625" style="168"/>
    <col min="10479" max="10479" width="8" style="168" customWidth="1"/>
    <col min="10480" max="10481" width="7.5703125" style="168" customWidth="1"/>
    <col min="10482" max="10483" width="34.140625" style="168" customWidth="1"/>
    <col min="10484" max="10484" width="8.5703125" style="168" customWidth="1"/>
    <col min="10485" max="10485" width="7.5703125" style="168" customWidth="1"/>
    <col min="10486" max="10486" width="8.5703125" style="168" customWidth="1"/>
    <col min="10487" max="10487" width="8.42578125" style="168" customWidth="1"/>
    <col min="10488" max="10488" width="8" style="168" customWidth="1"/>
    <col min="10489" max="10490" width="10.140625" style="168" customWidth="1"/>
    <col min="10491" max="10491" width="10" style="168" customWidth="1"/>
    <col min="10492" max="10492" width="0" style="168" hidden="1" customWidth="1"/>
    <col min="10493" max="10494" width="9.28515625" style="168" customWidth="1"/>
    <col min="10495" max="10498" width="9.140625" style="168" customWidth="1"/>
    <col min="10499" max="10499" width="14.5703125" style="168" bestFit="1" customWidth="1"/>
    <col min="10500" max="10734" width="9.140625" style="168"/>
    <col min="10735" max="10735" width="8" style="168" customWidth="1"/>
    <col min="10736" max="10737" width="7.5703125" style="168" customWidth="1"/>
    <col min="10738" max="10739" width="34.140625" style="168" customWidth="1"/>
    <col min="10740" max="10740" width="8.5703125" style="168" customWidth="1"/>
    <col min="10741" max="10741" width="7.5703125" style="168" customWidth="1"/>
    <col min="10742" max="10742" width="8.5703125" style="168" customWidth="1"/>
    <col min="10743" max="10743" width="8.42578125" style="168" customWidth="1"/>
    <col min="10744" max="10744" width="8" style="168" customWidth="1"/>
    <col min="10745" max="10746" width="10.140625" style="168" customWidth="1"/>
    <col min="10747" max="10747" width="10" style="168" customWidth="1"/>
    <col min="10748" max="10748" width="0" style="168" hidden="1" customWidth="1"/>
    <col min="10749" max="10750" width="9.28515625" style="168" customWidth="1"/>
    <col min="10751" max="10754" width="9.140625" style="168" customWidth="1"/>
    <col min="10755" max="10755" width="14.5703125" style="168" bestFit="1" customWidth="1"/>
    <col min="10756" max="10990" width="9.140625" style="168"/>
    <col min="10991" max="10991" width="8" style="168" customWidth="1"/>
    <col min="10992" max="10993" width="7.5703125" style="168" customWidth="1"/>
    <col min="10994" max="10995" width="34.140625" style="168" customWidth="1"/>
    <col min="10996" max="10996" width="8.5703125" style="168" customWidth="1"/>
    <col min="10997" max="10997" width="7.5703125" style="168" customWidth="1"/>
    <col min="10998" max="10998" width="8.5703125" style="168" customWidth="1"/>
    <col min="10999" max="10999" width="8.42578125" style="168" customWidth="1"/>
    <col min="11000" max="11000" width="8" style="168" customWidth="1"/>
    <col min="11001" max="11002" width="10.140625" style="168" customWidth="1"/>
    <col min="11003" max="11003" width="10" style="168" customWidth="1"/>
    <col min="11004" max="11004" width="0" style="168" hidden="1" customWidth="1"/>
    <col min="11005" max="11006" width="9.28515625" style="168" customWidth="1"/>
    <col min="11007" max="11010" width="9.140625" style="168" customWidth="1"/>
    <col min="11011" max="11011" width="14.5703125" style="168" bestFit="1" customWidth="1"/>
    <col min="11012" max="11246" width="9.140625" style="168"/>
    <col min="11247" max="11247" width="8" style="168" customWidth="1"/>
    <col min="11248" max="11249" width="7.5703125" style="168" customWidth="1"/>
    <col min="11250" max="11251" width="34.140625" style="168" customWidth="1"/>
    <col min="11252" max="11252" width="8.5703125" style="168" customWidth="1"/>
    <col min="11253" max="11253" width="7.5703125" style="168" customWidth="1"/>
    <col min="11254" max="11254" width="8.5703125" style="168" customWidth="1"/>
    <col min="11255" max="11255" width="8.42578125" style="168" customWidth="1"/>
    <col min="11256" max="11256" width="8" style="168" customWidth="1"/>
    <col min="11257" max="11258" width="10.140625" style="168" customWidth="1"/>
    <col min="11259" max="11259" width="10" style="168" customWidth="1"/>
    <col min="11260" max="11260" width="0" style="168" hidden="1" customWidth="1"/>
    <col min="11261" max="11262" width="9.28515625" style="168" customWidth="1"/>
    <col min="11263" max="11266" width="9.140625" style="168" customWidth="1"/>
    <col min="11267" max="11267" width="14.5703125" style="168" bestFit="1" customWidth="1"/>
    <col min="11268" max="11502" width="9.140625" style="168"/>
    <col min="11503" max="11503" width="8" style="168" customWidth="1"/>
    <col min="11504" max="11505" width="7.5703125" style="168" customWidth="1"/>
    <col min="11506" max="11507" width="34.140625" style="168" customWidth="1"/>
    <col min="11508" max="11508" width="8.5703125" style="168" customWidth="1"/>
    <col min="11509" max="11509" width="7.5703125" style="168" customWidth="1"/>
    <col min="11510" max="11510" width="8.5703125" style="168" customWidth="1"/>
    <col min="11511" max="11511" width="8.42578125" style="168" customWidth="1"/>
    <col min="11512" max="11512" width="8" style="168" customWidth="1"/>
    <col min="11513" max="11514" width="10.140625" style="168" customWidth="1"/>
    <col min="11515" max="11515" width="10" style="168" customWidth="1"/>
    <col min="11516" max="11516" width="0" style="168" hidden="1" customWidth="1"/>
    <col min="11517" max="11518" width="9.28515625" style="168" customWidth="1"/>
    <col min="11519" max="11522" width="9.140625" style="168" customWidth="1"/>
    <col min="11523" max="11523" width="14.5703125" style="168" bestFit="1" customWidth="1"/>
    <col min="11524" max="11758" width="9.140625" style="168"/>
    <col min="11759" max="11759" width="8" style="168" customWidth="1"/>
    <col min="11760" max="11761" width="7.5703125" style="168" customWidth="1"/>
    <col min="11762" max="11763" width="34.140625" style="168" customWidth="1"/>
    <col min="11764" max="11764" width="8.5703125" style="168" customWidth="1"/>
    <col min="11765" max="11765" width="7.5703125" style="168" customWidth="1"/>
    <col min="11766" max="11766" width="8.5703125" style="168" customWidth="1"/>
    <col min="11767" max="11767" width="8.42578125" style="168" customWidth="1"/>
    <col min="11768" max="11768" width="8" style="168" customWidth="1"/>
    <col min="11769" max="11770" width="10.140625" style="168" customWidth="1"/>
    <col min="11771" max="11771" width="10" style="168" customWidth="1"/>
    <col min="11772" max="11772" width="0" style="168" hidden="1" customWidth="1"/>
    <col min="11773" max="11774" width="9.28515625" style="168" customWidth="1"/>
    <col min="11775" max="11778" width="9.140625" style="168" customWidth="1"/>
    <col min="11779" max="11779" width="14.5703125" style="168" bestFit="1" customWidth="1"/>
    <col min="11780" max="12014" width="9.140625" style="168"/>
    <col min="12015" max="12015" width="8" style="168" customWidth="1"/>
    <col min="12016" max="12017" width="7.5703125" style="168" customWidth="1"/>
    <col min="12018" max="12019" width="34.140625" style="168" customWidth="1"/>
    <col min="12020" max="12020" width="8.5703125" style="168" customWidth="1"/>
    <col min="12021" max="12021" width="7.5703125" style="168" customWidth="1"/>
    <col min="12022" max="12022" width="8.5703125" style="168" customWidth="1"/>
    <col min="12023" max="12023" width="8.42578125" style="168" customWidth="1"/>
    <col min="12024" max="12024" width="8" style="168" customWidth="1"/>
    <col min="12025" max="12026" width="10.140625" style="168" customWidth="1"/>
    <col min="12027" max="12027" width="10" style="168" customWidth="1"/>
    <col min="12028" max="12028" width="0" style="168" hidden="1" customWidth="1"/>
    <col min="12029" max="12030" width="9.28515625" style="168" customWidth="1"/>
    <col min="12031" max="12034" width="9.140625" style="168" customWidth="1"/>
    <col min="12035" max="12035" width="14.5703125" style="168" bestFit="1" customWidth="1"/>
    <col min="12036" max="12270" width="9.140625" style="168"/>
    <col min="12271" max="12271" width="8" style="168" customWidth="1"/>
    <col min="12272" max="12273" width="7.5703125" style="168" customWidth="1"/>
    <col min="12274" max="12275" width="34.140625" style="168" customWidth="1"/>
    <col min="12276" max="12276" width="8.5703125" style="168" customWidth="1"/>
    <col min="12277" max="12277" width="7.5703125" style="168" customWidth="1"/>
    <col min="12278" max="12278" width="8.5703125" style="168" customWidth="1"/>
    <col min="12279" max="12279" width="8.42578125" style="168" customWidth="1"/>
    <col min="12280" max="12280" width="8" style="168" customWidth="1"/>
    <col min="12281" max="12282" width="10.140625" style="168" customWidth="1"/>
    <col min="12283" max="12283" width="10" style="168" customWidth="1"/>
    <col min="12284" max="12284" width="0" style="168" hidden="1" customWidth="1"/>
    <col min="12285" max="12286" width="9.28515625" style="168" customWidth="1"/>
    <col min="12287" max="12290" width="9.140625" style="168" customWidth="1"/>
    <col min="12291" max="12291" width="14.5703125" style="168" bestFit="1" customWidth="1"/>
    <col min="12292" max="12526" width="9.140625" style="168"/>
    <col min="12527" max="12527" width="8" style="168" customWidth="1"/>
    <col min="12528" max="12529" width="7.5703125" style="168" customWidth="1"/>
    <col min="12530" max="12531" width="34.140625" style="168" customWidth="1"/>
    <col min="12532" max="12532" width="8.5703125" style="168" customWidth="1"/>
    <col min="12533" max="12533" width="7.5703125" style="168" customWidth="1"/>
    <col min="12534" max="12534" width="8.5703125" style="168" customWidth="1"/>
    <col min="12535" max="12535" width="8.42578125" style="168" customWidth="1"/>
    <col min="12536" max="12536" width="8" style="168" customWidth="1"/>
    <col min="12537" max="12538" width="10.140625" style="168" customWidth="1"/>
    <col min="12539" max="12539" width="10" style="168" customWidth="1"/>
    <col min="12540" max="12540" width="0" style="168" hidden="1" customWidth="1"/>
    <col min="12541" max="12542" width="9.28515625" style="168" customWidth="1"/>
    <col min="12543" max="12546" width="9.140625" style="168" customWidth="1"/>
    <col min="12547" max="12547" width="14.5703125" style="168" bestFit="1" customWidth="1"/>
    <col min="12548" max="12782" width="9.140625" style="168"/>
    <col min="12783" max="12783" width="8" style="168" customWidth="1"/>
    <col min="12784" max="12785" width="7.5703125" style="168" customWidth="1"/>
    <col min="12786" max="12787" width="34.140625" style="168" customWidth="1"/>
    <col min="12788" max="12788" width="8.5703125" style="168" customWidth="1"/>
    <col min="12789" max="12789" width="7.5703125" style="168" customWidth="1"/>
    <col min="12790" max="12790" width="8.5703125" style="168" customWidth="1"/>
    <col min="12791" max="12791" width="8.42578125" style="168" customWidth="1"/>
    <col min="12792" max="12792" width="8" style="168" customWidth="1"/>
    <col min="12793" max="12794" width="10.140625" style="168" customWidth="1"/>
    <col min="12795" max="12795" width="10" style="168" customWidth="1"/>
    <col min="12796" max="12796" width="0" style="168" hidden="1" customWidth="1"/>
    <col min="12797" max="12798" width="9.28515625" style="168" customWidth="1"/>
    <col min="12799" max="12802" width="9.140625" style="168" customWidth="1"/>
    <col min="12803" max="12803" width="14.5703125" style="168" bestFit="1" customWidth="1"/>
    <col min="12804" max="13038" width="9.140625" style="168"/>
    <col min="13039" max="13039" width="8" style="168" customWidth="1"/>
    <col min="13040" max="13041" width="7.5703125" style="168" customWidth="1"/>
    <col min="13042" max="13043" width="34.140625" style="168" customWidth="1"/>
    <col min="13044" max="13044" width="8.5703125" style="168" customWidth="1"/>
    <col min="13045" max="13045" width="7.5703125" style="168" customWidth="1"/>
    <col min="13046" max="13046" width="8.5703125" style="168" customWidth="1"/>
    <col min="13047" max="13047" width="8.42578125" style="168" customWidth="1"/>
    <col min="13048" max="13048" width="8" style="168" customWidth="1"/>
    <col min="13049" max="13050" width="10.140625" style="168" customWidth="1"/>
    <col min="13051" max="13051" width="10" style="168" customWidth="1"/>
    <col min="13052" max="13052" width="0" style="168" hidden="1" customWidth="1"/>
    <col min="13053" max="13054" width="9.28515625" style="168" customWidth="1"/>
    <col min="13055" max="13058" width="9.140625" style="168" customWidth="1"/>
    <col min="13059" max="13059" width="14.5703125" style="168" bestFit="1" customWidth="1"/>
    <col min="13060" max="13294" width="9.140625" style="168"/>
    <col min="13295" max="13295" width="8" style="168" customWidth="1"/>
    <col min="13296" max="13297" width="7.5703125" style="168" customWidth="1"/>
    <col min="13298" max="13299" width="34.140625" style="168" customWidth="1"/>
    <col min="13300" max="13300" width="8.5703125" style="168" customWidth="1"/>
    <col min="13301" max="13301" width="7.5703125" style="168" customWidth="1"/>
    <col min="13302" max="13302" width="8.5703125" style="168" customWidth="1"/>
    <col min="13303" max="13303" width="8.42578125" style="168" customWidth="1"/>
    <col min="13304" max="13304" width="8" style="168" customWidth="1"/>
    <col min="13305" max="13306" width="10.140625" style="168" customWidth="1"/>
    <col min="13307" max="13307" width="10" style="168" customWidth="1"/>
    <col min="13308" max="13308" width="0" style="168" hidden="1" customWidth="1"/>
    <col min="13309" max="13310" width="9.28515625" style="168" customWidth="1"/>
    <col min="13311" max="13314" width="9.140625" style="168" customWidth="1"/>
    <col min="13315" max="13315" width="14.5703125" style="168" bestFit="1" customWidth="1"/>
    <col min="13316" max="13550" width="9.140625" style="168"/>
    <col min="13551" max="13551" width="8" style="168" customWidth="1"/>
    <col min="13552" max="13553" width="7.5703125" style="168" customWidth="1"/>
    <col min="13554" max="13555" width="34.140625" style="168" customWidth="1"/>
    <col min="13556" max="13556" width="8.5703125" style="168" customWidth="1"/>
    <col min="13557" max="13557" width="7.5703125" style="168" customWidth="1"/>
    <col min="13558" max="13558" width="8.5703125" style="168" customWidth="1"/>
    <col min="13559" max="13559" width="8.42578125" style="168" customWidth="1"/>
    <col min="13560" max="13560" width="8" style="168" customWidth="1"/>
    <col min="13561" max="13562" width="10.140625" style="168" customWidth="1"/>
    <col min="13563" max="13563" width="10" style="168" customWidth="1"/>
    <col min="13564" max="13564" width="0" style="168" hidden="1" customWidth="1"/>
    <col min="13565" max="13566" width="9.28515625" style="168" customWidth="1"/>
    <col min="13567" max="13570" width="9.140625" style="168" customWidth="1"/>
    <col min="13571" max="13571" width="14.5703125" style="168" bestFit="1" customWidth="1"/>
    <col min="13572" max="13806" width="9.140625" style="168"/>
    <col min="13807" max="13807" width="8" style="168" customWidth="1"/>
    <col min="13808" max="13809" width="7.5703125" style="168" customWidth="1"/>
    <col min="13810" max="13811" width="34.140625" style="168" customWidth="1"/>
    <col min="13812" max="13812" width="8.5703125" style="168" customWidth="1"/>
    <col min="13813" max="13813" width="7.5703125" style="168" customWidth="1"/>
    <col min="13814" max="13814" width="8.5703125" style="168" customWidth="1"/>
    <col min="13815" max="13815" width="8.42578125" style="168" customWidth="1"/>
    <col min="13816" max="13816" width="8" style="168" customWidth="1"/>
    <col min="13817" max="13818" width="10.140625" style="168" customWidth="1"/>
    <col min="13819" max="13819" width="10" style="168" customWidth="1"/>
    <col min="13820" max="13820" width="0" style="168" hidden="1" customWidth="1"/>
    <col min="13821" max="13822" width="9.28515625" style="168" customWidth="1"/>
    <col min="13823" max="13826" width="9.140625" style="168" customWidth="1"/>
    <col min="13827" max="13827" width="14.5703125" style="168" bestFit="1" customWidth="1"/>
    <col min="13828" max="14062" width="9.140625" style="168"/>
    <col min="14063" max="14063" width="8" style="168" customWidth="1"/>
    <col min="14064" max="14065" width="7.5703125" style="168" customWidth="1"/>
    <col min="14066" max="14067" width="34.140625" style="168" customWidth="1"/>
    <col min="14068" max="14068" width="8.5703125" style="168" customWidth="1"/>
    <col min="14069" max="14069" width="7.5703125" style="168" customWidth="1"/>
    <col min="14070" max="14070" width="8.5703125" style="168" customWidth="1"/>
    <col min="14071" max="14071" width="8.42578125" style="168" customWidth="1"/>
    <col min="14072" max="14072" width="8" style="168" customWidth="1"/>
    <col min="14073" max="14074" width="10.140625" style="168" customWidth="1"/>
    <col min="14075" max="14075" width="10" style="168" customWidth="1"/>
    <col min="14076" max="14076" width="0" style="168" hidden="1" customWidth="1"/>
    <col min="14077" max="14078" width="9.28515625" style="168" customWidth="1"/>
    <col min="14079" max="14082" width="9.140625" style="168" customWidth="1"/>
    <col min="14083" max="14083" width="14.5703125" style="168" bestFit="1" customWidth="1"/>
    <col min="14084" max="14318" width="9.140625" style="168"/>
    <col min="14319" max="14319" width="8" style="168" customWidth="1"/>
    <col min="14320" max="14321" width="7.5703125" style="168" customWidth="1"/>
    <col min="14322" max="14323" width="34.140625" style="168" customWidth="1"/>
    <col min="14324" max="14324" width="8.5703125" style="168" customWidth="1"/>
    <col min="14325" max="14325" width="7.5703125" style="168" customWidth="1"/>
    <col min="14326" max="14326" width="8.5703125" style="168" customWidth="1"/>
    <col min="14327" max="14327" width="8.42578125" style="168" customWidth="1"/>
    <col min="14328" max="14328" width="8" style="168" customWidth="1"/>
    <col min="14329" max="14330" width="10.140625" style="168" customWidth="1"/>
    <col min="14331" max="14331" width="10" style="168" customWidth="1"/>
    <col min="14332" max="14332" width="0" style="168" hidden="1" customWidth="1"/>
    <col min="14333" max="14334" width="9.28515625" style="168" customWidth="1"/>
    <col min="14335" max="14338" width="9.140625" style="168" customWidth="1"/>
    <col min="14339" max="14339" width="14.5703125" style="168" bestFit="1" customWidth="1"/>
    <col min="14340" max="14574" width="9.140625" style="168"/>
    <col min="14575" max="14575" width="8" style="168" customWidth="1"/>
    <col min="14576" max="14577" width="7.5703125" style="168" customWidth="1"/>
    <col min="14578" max="14579" width="34.140625" style="168" customWidth="1"/>
    <col min="14580" max="14580" width="8.5703125" style="168" customWidth="1"/>
    <col min="14581" max="14581" width="7.5703125" style="168" customWidth="1"/>
    <col min="14582" max="14582" width="8.5703125" style="168" customWidth="1"/>
    <col min="14583" max="14583" width="8.42578125" style="168" customWidth="1"/>
    <col min="14584" max="14584" width="8" style="168" customWidth="1"/>
    <col min="14585" max="14586" width="10.140625" style="168" customWidth="1"/>
    <col min="14587" max="14587" width="10" style="168" customWidth="1"/>
    <col min="14588" max="14588" width="0" style="168" hidden="1" customWidth="1"/>
    <col min="14589" max="14590" width="9.28515625" style="168" customWidth="1"/>
    <col min="14591" max="14594" width="9.140625" style="168" customWidth="1"/>
    <col min="14595" max="14595" width="14.5703125" style="168" bestFit="1" customWidth="1"/>
    <col min="14596" max="14830" width="9.140625" style="168"/>
    <col min="14831" max="14831" width="8" style="168" customWidth="1"/>
    <col min="14832" max="14833" width="7.5703125" style="168" customWidth="1"/>
    <col min="14834" max="14835" width="34.140625" style="168" customWidth="1"/>
    <col min="14836" max="14836" width="8.5703125" style="168" customWidth="1"/>
    <col min="14837" max="14837" width="7.5703125" style="168" customWidth="1"/>
    <col min="14838" max="14838" width="8.5703125" style="168" customWidth="1"/>
    <col min="14839" max="14839" width="8.42578125" style="168" customWidth="1"/>
    <col min="14840" max="14840" width="8" style="168" customWidth="1"/>
    <col min="14841" max="14842" width="10.140625" style="168" customWidth="1"/>
    <col min="14843" max="14843" width="10" style="168" customWidth="1"/>
    <col min="14844" max="14844" width="0" style="168" hidden="1" customWidth="1"/>
    <col min="14845" max="14846" width="9.28515625" style="168" customWidth="1"/>
    <col min="14847" max="14850" width="9.140625" style="168" customWidth="1"/>
    <col min="14851" max="14851" width="14.5703125" style="168" bestFit="1" customWidth="1"/>
    <col min="14852" max="15086" width="9.140625" style="168"/>
    <col min="15087" max="15087" width="8" style="168" customWidth="1"/>
    <col min="15088" max="15089" width="7.5703125" style="168" customWidth="1"/>
    <col min="15090" max="15091" width="34.140625" style="168" customWidth="1"/>
    <col min="15092" max="15092" width="8.5703125" style="168" customWidth="1"/>
    <col min="15093" max="15093" width="7.5703125" style="168" customWidth="1"/>
    <col min="15094" max="15094" width="8.5703125" style="168" customWidth="1"/>
    <col min="15095" max="15095" width="8.42578125" style="168" customWidth="1"/>
    <col min="15096" max="15096" width="8" style="168" customWidth="1"/>
    <col min="15097" max="15098" width="10.140625" style="168" customWidth="1"/>
    <col min="15099" max="15099" width="10" style="168" customWidth="1"/>
    <col min="15100" max="15100" width="0" style="168" hidden="1" customWidth="1"/>
    <col min="15101" max="15102" width="9.28515625" style="168" customWidth="1"/>
    <col min="15103" max="15106" width="9.140625" style="168" customWidth="1"/>
    <col min="15107" max="15107" width="14.5703125" style="168" bestFit="1" customWidth="1"/>
    <col min="15108" max="15342" width="9.140625" style="168"/>
    <col min="15343" max="15343" width="8" style="168" customWidth="1"/>
    <col min="15344" max="15345" width="7.5703125" style="168" customWidth="1"/>
    <col min="15346" max="15347" width="34.140625" style="168" customWidth="1"/>
    <col min="15348" max="15348" width="8.5703125" style="168" customWidth="1"/>
    <col min="15349" max="15349" width="7.5703125" style="168" customWidth="1"/>
    <col min="15350" max="15350" width="8.5703125" style="168" customWidth="1"/>
    <col min="15351" max="15351" width="8.42578125" style="168" customWidth="1"/>
    <col min="15352" max="15352" width="8" style="168" customWidth="1"/>
    <col min="15353" max="15354" width="10.140625" style="168" customWidth="1"/>
    <col min="15355" max="15355" width="10" style="168" customWidth="1"/>
    <col min="15356" max="15356" width="0" style="168" hidden="1" customWidth="1"/>
    <col min="15357" max="15358" width="9.28515625" style="168" customWidth="1"/>
    <col min="15359" max="15362" width="9.140625" style="168" customWidth="1"/>
    <col min="15363" max="15363" width="14.5703125" style="168" bestFit="1" customWidth="1"/>
    <col min="15364" max="15598" width="9.140625" style="168"/>
    <col min="15599" max="15599" width="8" style="168" customWidth="1"/>
    <col min="15600" max="15601" width="7.5703125" style="168" customWidth="1"/>
    <col min="15602" max="15603" width="34.140625" style="168" customWidth="1"/>
    <col min="15604" max="15604" width="8.5703125" style="168" customWidth="1"/>
    <col min="15605" max="15605" width="7.5703125" style="168" customWidth="1"/>
    <col min="15606" max="15606" width="8.5703125" style="168" customWidth="1"/>
    <col min="15607" max="15607" width="8.42578125" style="168" customWidth="1"/>
    <col min="15608" max="15608" width="8" style="168" customWidth="1"/>
    <col min="15609" max="15610" width="10.140625" style="168" customWidth="1"/>
    <col min="15611" max="15611" width="10" style="168" customWidth="1"/>
    <col min="15612" max="15612" width="0" style="168" hidden="1" customWidth="1"/>
    <col min="15613" max="15614" width="9.28515625" style="168" customWidth="1"/>
    <col min="15615" max="15618" width="9.140625" style="168" customWidth="1"/>
    <col min="15619" max="15619" width="14.5703125" style="168" bestFit="1" customWidth="1"/>
    <col min="15620" max="15854" width="9.140625" style="168"/>
    <col min="15855" max="15855" width="8" style="168" customWidth="1"/>
    <col min="15856" max="15857" width="7.5703125" style="168" customWidth="1"/>
    <col min="15858" max="15859" width="34.140625" style="168" customWidth="1"/>
    <col min="15860" max="15860" width="8.5703125" style="168" customWidth="1"/>
    <col min="15861" max="15861" width="7.5703125" style="168" customWidth="1"/>
    <col min="15862" max="15862" width="8.5703125" style="168" customWidth="1"/>
    <col min="15863" max="15863" width="8.42578125" style="168" customWidth="1"/>
    <col min="15864" max="15864" width="8" style="168" customWidth="1"/>
    <col min="15865" max="15866" width="10.140625" style="168" customWidth="1"/>
    <col min="15867" max="15867" width="10" style="168" customWidth="1"/>
    <col min="15868" max="15868" width="0" style="168" hidden="1" customWidth="1"/>
    <col min="15869" max="15870" width="9.28515625" style="168" customWidth="1"/>
    <col min="15871" max="15874" width="9.140625" style="168" customWidth="1"/>
    <col min="15875" max="15875" width="14.5703125" style="168" bestFit="1" customWidth="1"/>
    <col min="15876" max="16110" width="9.140625" style="168"/>
    <col min="16111" max="16111" width="8" style="168" customWidth="1"/>
    <col min="16112" max="16113" width="7.5703125" style="168" customWidth="1"/>
    <col min="16114" max="16115" width="34.140625" style="168" customWidth="1"/>
    <col min="16116" max="16116" width="8.5703125" style="168" customWidth="1"/>
    <col min="16117" max="16117" width="7.5703125" style="168" customWidth="1"/>
    <col min="16118" max="16118" width="8.5703125" style="168" customWidth="1"/>
    <col min="16119" max="16119" width="8.42578125" style="168" customWidth="1"/>
    <col min="16120" max="16120" width="8" style="168" customWidth="1"/>
    <col min="16121" max="16122" width="10.140625" style="168" customWidth="1"/>
    <col min="16123" max="16123" width="10" style="168" customWidth="1"/>
    <col min="16124" max="16124" width="0" style="168" hidden="1" customWidth="1"/>
    <col min="16125" max="16126" width="9.28515625" style="168" customWidth="1"/>
    <col min="16127" max="16130" width="9.140625" style="168" customWidth="1"/>
    <col min="16131" max="16131" width="14.5703125" style="168" bestFit="1" customWidth="1"/>
    <col min="16132" max="16384" width="9.140625" style="168"/>
  </cols>
  <sheetData>
    <row r="7" spans="1:15" ht="45" customHeight="1">
      <c r="B7" s="1332" t="s">
        <v>321</v>
      </c>
      <c r="C7" s="1332"/>
      <c r="D7" s="1332"/>
      <c r="E7" s="1332"/>
      <c r="F7" s="1332"/>
      <c r="G7" s="1332"/>
      <c r="H7" s="1332"/>
      <c r="I7" s="1332"/>
      <c r="J7" s="1332"/>
      <c r="K7" s="1332"/>
      <c r="L7" s="1332"/>
      <c r="M7" s="1332"/>
      <c r="N7" s="1332"/>
    </row>
    <row r="8" spans="1:15" ht="15.95" customHeight="1">
      <c r="B8" s="1332" t="s">
        <v>575</v>
      </c>
      <c r="C8" s="1332"/>
      <c r="D8" s="1332"/>
      <c r="E8" s="1332"/>
      <c r="F8" s="1332"/>
      <c r="G8" s="1332"/>
      <c r="H8" s="1332"/>
      <c r="I8" s="1332"/>
      <c r="J8" s="1332"/>
      <c r="K8" s="1332"/>
      <c r="L8" s="1332"/>
      <c r="M8" s="1332"/>
      <c r="N8" s="1332"/>
    </row>
    <row r="9" spans="1:15" ht="15.95" customHeight="1">
      <c r="B9" s="1333" t="s">
        <v>322</v>
      </c>
      <c r="C9" s="1333"/>
      <c r="D9" s="1333"/>
      <c r="E9" s="1333"/>
      <c r="F9" s="1333"/>
      <c r="G9" s="1333"/>
      <c r="H9" s="1333"/>
      <c r="I9" s="1333"/>
      <c r="J9" s="1333"/>
      <c r="K9" s="1333"/>
      <c r="L9" s="1333"/>
      <c r="M9" s="1333"/>
      <c r="N9" s="1333"/>
    </row>
    <row r="10" spans="1:15" ht="15.95" customHeight="1">
      <c r="B10" s="1262"/>
      <c r="C10" s="1262"/>
      <c r="D10" s="1262"/>
      <c r="E10" s="1262"/>
      <c r="F10" s="1262"/>
      <c r="G10" s="1262"/>
      <c r="H10" s="1262"/>
      <c r="I10" s="1262"/>
      <c r="J10" s="1262"/>
      <c r="K10" s="1262"/>
      <c r="L10" s="1262"/>
      <c r="M10" s="1262"/>
      <c r="N10" s="1262"/>
      <c r="O10" s="265"/>
    </row>
    <row r="11" spans="1:15" s="294" customFormat="1" ht="15.95" customHeight="1">
      <c r="A11" s="615"/>
      <c r="B11" s="971" t="s">
        <v>528</v>
      </c>
      <c r="C11" s="1061"/>
      <c r="D11" s="1061"/>
      <c r="E11" s="1061"/>
      <c r="F11" s="1061"/>
      <c r="G11" s="1061"/>
      <c r="H11" s="1061"/>
      <c r="I11" s="1061"/>
      <c r="J11" s="1061"/>
      <c r="K11" s="1061"/>
      <c r="L11" s="1061"/>
      <c r="M11" s="1061"/>
      <c r="N11" s="1061"/>
      <c r="O11" s="2"/>
    </row>
    <row r="12" spans="1:15" s="295" customFormat="1" ht="14.25" customHeight="1">
      <c r="A12" s="616"/>
      <c r="B12" s="1337" t="s">
        <v>1</v>
      </c>
      <c r="C12" s="1338"/>
      <c r="D12" s="1339"/>
      <c r="E12" s="1343" t="s">
        <v>2</v>
      </c>
      <c r="F12" s="1344"/>
      <c r="G12" s="1344"/>
      <c r="H12" s="1344"/>
      <c r="I12" s="1345"/>
      <c r="J12" s="1346" t="s">
        <v>3</v>
      </c>
      <c r="K12" s="1346" t="s">
        <v>4</v>
      </c>
      <c r="L12" s="1346" t="s">
        <v>5</v>
      </c>
      <c r="M12" s="1348" t="s">
        <v>70</v>
      </c>
      <c r="N12" s="1349"/>
      <c r="O12" s="2"/>
    </row>
    <row r="13" spans="1:15" s="295" customFormat="1" ht="28.5" customHeight="1">
      <c r="A13" s="616" t="s">
        <v>351</v>
      </c>
      <c r="B13" s="1340"/>
      <c r="C13" s="1341"/>
      <c r="D13" s="1342"/>
      <c r="E13" s="589" t="s">
        <v>6</v>
      </c>
      <c r="F13" s="589" t="s">
        <v>7</v>
      </c>
      <c r="G13" s="589" t="s">
        <v>323</v>
      </c>
      <c r="H13" s="589" t="s">
        <v>324</v>
      </c>
      <c r="I13" s="589" t="s">
        <v>325</v>
      </c>
      <c r="J13" s="1347"/>
      <c r="K13" s="1347"/>
      <c r="L13" s="1347"/>
      <c r="M13" s="296" t="s">
        <v>326</v>
      </c>
      <c r="N13" s="556" t="s">
        <v>327</v>
      </c>
      <c r="O13" s="102"/>
    </row>
    <row r="14" spans="1:15" s="295" customFormat="1" ht="14.25">
      <c r="A14" s="616"/>
      <c r="B14" s="1331" t="s">
        <v>530</v>
      </c>
      <c r="C14" s="1326"/>
      <c r="D14" s="1326"/>
      <c r="E14" s="1326"/>
      <c r="F14" s="1326"/>
      <c r="G14" s="1326"/>
      <c r="H14" s="1326"/>
      <c r="I14" s="1326"/>
      <c r="J14" s="1326"/>
      <c r="K14" s="1326"/>
      <c r="L14" s="1326"/>
      <c r="M14" s="1326"/>
      <c r="N14" s="1327"/>
      <c r="O14" s="102"/>
    </row>
    <row r="15" spans="1:15">
      <c r="A15" s="617">
        <v>223421</v>
      </c>
      <c r="B15" s="1331" t="s">
        <v>371</v>
      </c>
      <c r="C15" s="1326"/>
      <c r="D15" s="1327"/>
      <c r="E15" s="297">
        <v>1000</v>
      </c>
      <c r="F15" s="297">
        <v>600</v>
      </c>
      <c r="G15" s="297">
        <v>5</v>
      </c>
      <c r="H15" s="297">
        <v>20</v>
      </c>
      <c r="I15" s="297"/>
      <c r="J15" s="297">
        <v>14</v>
      </c>
      <c r="K15" s="297">
        <v>8.4</v>
      </c>
      <c r="L15" s="297">
        <v>0.105</v>
      </c>
      <c r="M15" s="1003">
        <f>N15*J15</f>
        <v>2905.14</v>
      </c>
      <c r="N15" s="1003">
        <v>207.51</v>
      </c>
      <c r="O15" s="915"/>
    </row>
    <row r="16" spans="1:15">
      <c r="A16" s="617">
        <v>223422</v>
      </c>
      <c r="B16" s="1331" t="s">
        <v>372</v>
      </c>
      <c r="C16" s="1326"/>
      <c r="D16" s="1327"/>
      <c r="E16" s="1004">
        <v>1000</v>
      </c>
      <c r="F16" s="1004">
        <v>600</v>
      </c>
      <c r="G16" s="1004">
        <v>20</v>
      </c>
      <c r="H16" s="1004">
        <v>35</v>
      </c>
      <c r="I16" s="1004"/>
      <c r="J16" s="1004">
        <v>6</v>
      </c>
      <c r="K16" s="1004">
        <v>3.6</v>
      </c>
      <c r="L16" s="1004">
        <v>9.9000000000000005E-2</v>
      </c>
      <c r="M16" s="1005">
        <f t="shared" ref="M16:M23" si="0">N16*J16</f>
        <v>1319.94</v>
      </c>
      <c r="N16" s="1005">
        <v>219.99</v>
      </c>
      <c r="O16" s="915"/>
    </row>
    <row r="17" spans="1:16">
      <c r="A17" s="617">
        <v>223583</v>
      </c>
      <c r="B17" s="1331" t="s">
        <v>373</v>
      </c>
      <c r="C17" s="1326"/>
      <c r="D17" s="1327"/>
      <c r="E17" s="1004">
        <v>1000</v>
      </c>
      <c r="F17" s="1004">
        <v>600</v>
      </c>
      <c r="G17" s="1004">
        <v>35</v>
      </c>
      <c r="H17" s="1004">
        <v>50</v>
      </c>
      <c r="I17" s="1004"/>
      <c r="J17" s="1004">
        <v>4</v>
      </c>
      <c r="K17" s="1004">
        <v>2.4</v>
      </c>
      <c r="L17" s="1004">
        <v>0.10199999999999999</v>
      </c>
      <c r="M17" s="1005">
        <f t="shared" si="0"/>
        <v>1406.16</v>
      </c>
      <c r="N17" s="1005">
        <v>351.54</v>
      </c>
      <c r="O17" s="915"/>
    </row>
    <row r="18" spans="1:16">
      <c r="A18" s="617"/>
      <c r="B18" s="1334" t="s">
        <v>374</v>
      </c>
      <c r="C18" s="1335"/>
      <c r="D18" s="1336"/>
      <c r="E18" s="1004">
        <v>1000</v>
      </c>
      <c r="F18" s="1004">
        <v>600</v>
      </c>
      <c r="G18" s="1004">
        <v>50</v>
      </c>
      <c r="H18" s="1004">
        <v>65</v>
      </c>
      <c r="I18" s="1004"/>
      <c r="J18" s="1004">
        <v>2</v>
      </c>
      <c r="K18" s="1004">
        <v>1.2</v>
      </c>
      <c r="L18" s="1004">
        <v>6.9000000000000006E-2</v>
      </c>
      <c r="M18" s="1005">
        <f>N18*J18</f>
        <v>1004.72</v>
      </c>
      <c r="N18" s="1005">
        <v>502.36</v>
      </c>
      <c r="O18" s="915"/>
    </row>
    <row r="19" spans="1:16">
      <c r="A19" s="617">
        <v>223590</v>
      </c>
      <c r="B19" s="1325" t="s">
        <v>393</v>
      </c>
      <c r="C19" s="1326"/>
      <c r="D19" s="1327"/>
      <c r="E19" s="433">
        <v>1000</v>
      </c>
      <c r="F19" s="433">
        <v>600</v>
      </c>
      <c r="G19" s="433">
        <v>60</v>
      </c>
      <c r="H19" s="433"/>
      <c r="I19" s="433"/>
      <c r="J19" s="433">
        <v>3</v>
      </c>
      <c r="K19" s="433">
        <v>1.8</v>
      </c>
      <c r="L19" s="433">
        <v>0.108</v>
      </c>
      <c r="M19" s="1006">
        <f t="shared" ref="M19" si="1">N19*J19</f>
        <v>1408.44</v>
      </c>
      <c r="N19" s="1006">
        <v>469.48</v>
      </c>
      <c r="O19" s="915"/>
    </row>
    <row r="20" spans="1:16">
      <c r="A20" s="617"/>
      <c r="B20" s="1328" t="s">
        <v>531</v>
      </c>
      <c r="C20" s="1329"/>
      <c r="D20" s="1329"/>
      <c r="E20" s="1329"/>
      <c r="F20" s="1329"/>
      <c r="G20" s="1329"/>
      <c r="H20" s="1329"/>
      <c r="I20" s="1329"/>
      <c r="J20" s="1329"/>
      <c r="K20" s="1329"/>
      <c r="L20" s="1329"/>
      <c r="M20" s="1329"/>
      <c r="N20" s="1330"/>
      <c r="O20" s="915"/>
    </row>
    <row r="21" spans="1:16" s="303" customFormat="1">
      <c r="A21" s="617">
        <v>224093</v>
      </c>
      <c r="B21" s="1331" t="s">
        <v>375</v>
      </c>
      <c r="C21" s="1326"/>
      <c r="D21" s="1327"/>
      <c r="E21" s="297">
        <v>1000</v>
      </c>
      <c r="F21" s="297">
        <v>600</v>
      </c>
      <c r="G21" s="297">
        <v>20</v>
      </c>
      <c r="H21" s="297">
        <v>35</v>
      </c>
      <c r="I21" s="297"/>
      <c r="J21" s="297">
        <v>10</v>
      </c>
      <c r="K21" s="297">
        <v>6</v>
      </c>
      <c r="L21" s="297">
        <v>0.16500000000000001</v>
      </c>
      <c r="M21" s="1003">
        <f>N21*J21</f>
        <v>1473.7</v>
      </c>
      <c r="N21" s="1003">
        <v>147.37</v>
      </c>
      <c r="O21" s="915"/>
    </row>
    <row r="22" spans="1:16" s="303" customFormat="1">
      <c r="A22" s="617">
        <v>224094</v>
      </c>
      <c r="B22" s="1331" t="s">
        <v>376</v>
      </c>
      <c r="C22" s="1326"/>
      <c r="D22" s="1327"/>
      <c r="E22" s="1004">
        <v>1000</v>
      </c>
      <c r="F22" s="1004">
        <v>600</v>
      </c>
      <c r="G22" s="1004">
        <v>35</v>
      </c>
      <c r="H22" s="1004">
        <v>50</v>
      </c>
      <c r="I22" s="1004"/>
      <c r="J22" s="1004">
        <v>6</v>
      </c>
      <c r="K22" s="1004">
        <v>3.6</v>
      </c>
      <c r="L22" s="1004">
        <v>0.153</v>
      </c>
      <c r="M22" s="1005">
        <f t="shared" si="0"/>
        <v>1320.06</v>
      </c>
      <c r="N22" s="1005">
        <v>220.01</v>
      </c>
      <c r="O22" s="915"/>
    </row>
    <row r="23" spans="1:16" s="303" customFormat="1" ht="15">
      <c r="A23" s="617">
        <v>224096</v>
      </c>
      <c r="B23" s="1331" t="s">
        <v>377</v>
      </c>
      <c r="C23" s="1326"/>
      <c r="D23" s="1327"/>
      <c r="E23" s="1004">
        <v>1000</v>
      </c>
      <c r="F23" s="1004">
        <v>600</v>
      </c>
      <c r="G23" s="1004">
        <v>50</v>
      </c>
      <c r="H23" s="1004">
        <v>65</v>
      </c>
      <c r="I23" s="1004"/>
      <c r="J23" s="1004">
        <v>4</v>
      </c>
      <c r="K23" s="1004">
        <v>3.6</v>
      </c>
      <c r="L23" s="1004">
        <v>0.13800000000000001</v>
      </c>
      <c r="M23" s="1005">
        <f t="shared" si="0"/>
        <v>972.56</v>
      </c>
      <c r="N23" s="1005">
        <v>243.14</v>
      </c>
      <c r="O23" s="1007"/>
      <c r="P23" s="915"/>
    </row>
    <row r="24" spans="1:16" s="303" customFormat="1" ht="15">
      <c r="A24" s="617"/>
      <c r="B24" s="1331" t="s">
        <v>378</v>
      </c>
      <c r="C24" s="1326"/>
      <c r="D24" s="1327"/>
      <c r="E24" s="1004">
        <v>1000</v>
      </c>
      <c r="F24" s="1004">
        <v>600</v>
      </c>
      <c r="G24" s="1004">
        <v>65</v>
      </c>
      <c r="H24" s="1004">
        <v>80</v>
      </c>
      <c r="I24" s="1004"/>
      <c r="J24" s="1004">
        <v>4</v>
      </c>
      <c r="K24" s="1004">
        <v>2.4</v>
      </c>
      <c r="L24" s="1004">
        <v>0.17399999999999999</v>
      </c>
      <c r="M24" s="1005">
        <f>N24*J24</f>
        <v>1267.52</v>
      </c>
      <c r="N24" s="1005">
        <v>316.88</v>
      </c>
      <c r="O24" s="1007"/>
      <c r="P24" s="915"/>
    </row>
    <row r="25" spans="1:16" s="303" customFormat="1" ht="15">
      <c r="A25" s="617">
        <v>120357</v>
      </c>
      <c r="B25" s="1350" t="s">
        <v>396</v>
      </c>
      <c r="C25" s="1351"/>
      <c r="D25" s="1352"/>
      <c r="E25" s="433">
        <v>1000</v>
      </c>
      <c r="F25" s="433">
        <v>600</v>
      </c>
      <c r="G25" s="433">
        <v>60</v>
      </c>
      <c r="H25" s="433"/>
      <c r="I25" s="433"/>
      <c r="J25" s="433">
        <v>4</v>
      </c>
      <c r="K25" s="433">
        <v>2.4</v>
      </c>
      <c r="L25" s="433">
        <v>0.14399999999999999</v>
      </c>
      <c r="M25" s="1006">
        <f t="shared" ref="M25" si="2">N25*J25</f>
        <v>959.36</v>
      </c>
      <c r="N25" s="1006">
        <v>239.84</v>
      </c>
      <c r="O25" s="1007"/>
      <c r="P25" s="915"/>
    </row>
    <row r="26" spans="1:16" s="295" customFormat="1" ht="15.75">
      <c r="A26" s="617"/>
      <c r="B26" s="1353" t="s">
        <v>532</v>
      </c>
      <c r="C26" s="1354"/>
      <c r="D26" s="1354"/>
      <c r="E26" s="1354"/>
      <c r="F26" s="1354"/>
      <c r="G26" s="1354"/>
      <c r="H26" s="1354"/>
      <c r="I26" s="1354"/>
      <c r="J26" s="1354"/>
      <c r="K26" s="1354"/>
      <c r="L26" s="1354"/>
      <c r="M26" s="1354"/>
      <c r="N26" s="1355"/>
      <c r="O26" s="915"/>
    </row>
    <row r="27" spans="1:16" s="314" customFormat="1">
      <c r="A27" s="614"/>
      <c r="B27" s="1331" t="s">
        <v>384</v>
      </c>
      <c r="C27" s="1326"/>
      <c r="D27" s="1327"/>
      <c r="E27" s="297">
        <v>1000</v>
      </c>
      <c r="F27" s="297">
        <v>200</v>
      </c>
      <c r="G27" s="297">
        <v>5</v>
      </c>
      <c r="H27" s="297">
        <v>25</v>
      </c>
      <c r="I27" s="297"/>
      <c r="J27" s="297">
        <v>30</v>
      </c>
      <c r="K27" s="297">
        <v>3</v>
      </c>
      <c r="L27" s="297">
        <v>3.5000000000000003E-2</v>
      </c>
      <c r="M27" s="1003">
        <f t="shared" ref="M27:M48" si="3">N27*J27</f>
        <v>3118.7999999999997</v>
      </c>
      <c r="N27" s="1003">
        <v>103.96</v>
      </c>
      <c r="O27" s="915"/>
    </row>
    <row r="28" spans="1:16" s="314" customFormat="1">
      <c r="A28" s="614"/>
      <c r="B28" s="1331" t="s">
        <v>385</v>
      </c>
      <c r="C28" s="1326"/>
      <c r="D28" s="1327"/>
      <c r="E28" s="1004">
        <v>1000</v>
      </c>
      <c r="F28" s="1004">
        <v>300</v>
      </c>
      <c r="G28" s="1004">
        <v>5</v>
      </c>
      <c r="H28" s="1004">
        <v>25</v>
      </c>
      <c r="I28" s="1004"/>
      <c r="J28" s="1004">
        <v>20</v>
      </c>
      <c r="K28" s="1004">
        <v>3</v>
      </c>
      <c r="L28" s="1004">
        <v>3.5000000000000003E-2</v>
      </c>
      <c r="M28" s="1005">
        <f t="shared" si="3"/>
        <v>2494.7999999999997</v>
      </c>
      <c r="N28" s="1005">
        <v>124.74</v>
      </c>
      <c r="O28" s="915"/>
    </row>
    <row r="29" spans="1:16" s="314" customFormat="1">
      <c r="A29" s="614"/>
      <c r="B29" s="1331" t="s">
        <v>379</v>
      </c>
      <c r="C29" s="1326"/>
      <c r="D29" s="1327"/>
      <c r="E29" s="1004">
        <v>1000</v>
      </c>
      <c r="F29" s="1004">
        <v>200</v>
      </c>
      <c r="G29" s="1004">
        <v>5</v>
      </c>
      <c r="H29" s="1004">
        <v>25</v>
      </c>
      <c r="I29" s="1004">
        <v>45</v>
      </c>
      <c r="J29" s="1004">
        <v>18</v>
      </c>
      <c r="K29" s="1004">
        <f>E29*F29*J29/1000000</f>
        <v>3.6</v>
      </c>
      <c r="L29" s="1004">
        <v>0.09</v>
      </c>
      <c r="M29" s="1005">
        <f t="shared" si="3"/>
        <v>3146.7599999999998</v>
      </c>
      <c r="N29" s="1005">
        <v>174.82</v>
      </c>
      <c r="O29" s="915"/>
    </row>
    <row r="30" spans="1:16" s="314" customFormat="1">
      <c r="A30" s="614"/>
      <c r="B30" s="1334" t="s">
        <v>380</v>
      </c>
      <c r="C30" s="1335"/>
      <c r="D30" s="1336"/>
      <c r="E30" s="1004">
        <v>1000</v>
      </c>
      <c r="F30" s="1004">
        <v>300</v>
      </c>
      <c r="G30" s="1004">
        <v>5</v>
      </c>
      <c r="H30" s="1004">
        <v>25</v>
      </c>
      <c r="I30" s="1004">
        <v>45</v>
      </c>
      <c r="J30" s="1004">
        <v>12</v>
      </c>
      <c r="K30" s="1004">
        <f t="shared" ref="K30" si="4">E30*F30*J30/1000000</f>
        <v>3.6</v>
      </c>
      <c r="L30" s="1004">
        <v>0.09</v>
      </c>
      <c r="M30" s="1005">
        <f t="shared" si="3"/>
        <v>2762.2799999999997</v>
      </c>
      <c r="N30" s="1005">
        <v>230.19</v>
      </c>
      <c r="O30" s="915"/>
    </row>
    <row r="31" spans="1:16" s="314" customFormat="1">
      <c r="A31" s="614"/>
      <c r="B31" s="1356" t="s">
        <v>391</v>
      </c>
      <c r="C31" s="1357"/>
      <c r="D31" s="1358"/>
      <c r="E31" s="1004">
        <v>1000</v>
      </c>
      <c r="F31" s="1004">
        <v>200</v>
      </c>
      <c r="G31" s="1004">
        <v>20</v>
      </c>
      <c r="H31" s="1004"/>
      <c r="I31" s="1004"/>
      <c r="J31" s="1004">
        <v>24</v>
      </c>
      <c r="K31" s="1004">
        <v>4.8</v>
      </c>
      <c r="L31" s="1004">
        <v>9.6000000000000002E-2</v>
      </c>
      <c r="M31" s="1005">
        <f>N31*J31</f>
        <v>1442.4</v>
      </c>
      <c r="N31" s="1005">
        <v>60.1</v>
      </c>
      <c r="O31" s="915"/>
    </row>
    <row r="32" spans="1:16" s="314" customFormat="1">
      <c r="A32" s="614"/>
      <c r="B32" s="1359"/>
      <c r="C32" s="1360"/>
      <c r="D32" s="1361"/>
      <c r="E32" s="1004">
        <v>1000</v>
      </c>
      <c r="F32" s="1004">
        <v>300</v>
      </c>
      <c r="G32" s="1004">
        <v>20</v>
      </c>
      <c r="H32" s="1004"/>
      <c r="I32" s="1004"/>
      <c r="J32" s="1004">
        <v>16</v>
      </c>
      <c r="K32" s="1004">
        <v>4.8</v>
      </c>
      <c r="L32" s="1004">
        <v>9.6000000000000002E-2</v>
      </c>
      <c r="M32" s="1005">
        <f t="shared" ref="M32:M36" si="5">N32*J32</f>
        <v>1215.68</v>
      </c>
      <c r="N32" s="1005">
        <v>75.98</v>
      </c>
      <c r="O32" s="915"/>
    </row>
    <row r="33" spans="1:15" s="314" customFormat="1">
      <c r="A33" s="614"/>
      <c r="B33" s="1362"/>
      <c r="C33" s="1363"/>
      <c r="D33" s="1364"/>
      <c r="E33" s="1004">
        <v>1000</v>
      </c>
      <c r="F33" s="1004">
        <v>600</v>
      </c>
      <c r="G33" s="1004">
        <v>20</v>
      </c>
      <c r="H33" s="1004"/>
      <c r="I33" s="1004"/>
      <c r="J33" s="1004">
        <v>8</v>
      </c>
      <c r="K33" s="1004">
        <v>4.8</v>
      </c>
      <c r="L33" s="1004">
        <v>9.6000000000000002E-2</v>
      </c>
      <c r="M33" s="1005">
        <f t="shared" si="5"/>
        <v>1224.72</v>
      </c>
      <c r="N33" s="1005">
        <v>153.09</v>
      </c>
      <c r="O33" s="915"/>
    </row>
    <row r="34" spans="1:15" s="314" customFormat="1">
      <c r="A34" s="614"/>
      <c r="B34" s="1356" t="s">
        <v>392</v>
      </c>
      <c r="C34" s="1357"/>
      <c r="D34" s="1358"/>
      <c r="E34" s="1004">
        <v>1000</v>
      </c>
      <c r="F34" s="1004">
        <v>200</v>
      </c>
      <c r="G34" s="1004">
        <v>40</v>
      </c>
      <c r="H34" s="1004"/>
      <c r="I34" s="1004"/>
      <c r="J34" s="1004">
        <v>12</v>
      </c>
      <c r="K34" s="1004">
        <v>2.4</v>
      </c>
      <c r="L34" s="1004">
        <v>9.6000000000000002E-2</v>
      </c>
      <c r="M34" s="1005">
        <f t="shared" si="5"/>
        <v>1456.08</v>
      </c>
      <c r="N34" s="1005">
        <v>121.34</v>
      </c>
      <c r="O34" s="915"/>
    </row>
    <row r="35" spans="1:15" s="314" customFormat="1">
      <c r="A35" s="614"/>
      <c r="B35" s="1359"/>
      <c r="C35" s="1360"/>
      <c r="D35" s="1361"/>
      <c r="E35" s="1004">
        <v>1000</v>
      </c>
      <c r="F35" s="1004">
        <v>300</v>
      </c>
      <c r="G35" s="1004">
        <v>40</v>
      </c>
      <c r="H35" s="1004"/>
      <c r="I35" s="1004"/>
      <c r="J35" s="1004">
        <v>8</v>
      </c>
      <c r="K35" s="1004">
        <v>2.4</v>
      </c>
      <c r="L35" s="1004">
        <v>9.6000000000000002E-2</v>
      </c>
      <c r="M35" s="1005">
        <f t="shared" si="5"/>
        <v>1279.2</v>
      </c>
      <c r="N35" s="1005">
        <v>159.9</v>
      </c>
      <c r="O35" s="915"/>
    </row>
    <row r="36" spans="1:15" s="314" customFormat="1">
      <c r="A36" s="614"/>
      <c r="B36" s="1362"/>
      <c r="C36" s="1363"/>
      <c r="D36" s="1364"/>
      <c r="E36" s="1004">
        <v>1000</v>
      </c>
      <c r="F36" s="1004">
        <v>600</v>
      </c>
      <c r="G36" s="1004">
        <v>40</v>
      </c>
      <c r="H36" s="1004"/>
      <c r="I36" s="1004"/>
      <c r="J36" s="1004">
        <v>4</v>
      </c>
      <c r="K36" s="1004">
        <v>2.4</v>
      </c>
      <c r="L36" s="1004">
        <v>9.6000000000000002E-2</v>
      </c>
      <c r="M36" s="1005">
        <f t="shared" si="5"/>
        <v>1279.1199999999999</v>
      </c>
      <c r="N36" s="1005">
        <v>319.77999999999997</v>
      </c>
      <c r="O36" s="915"/>
    </row>
    <row r="37" spans="1:15" s="314" customFormat="1" ht="15.75">
      <c r="A37" s="614"/>
      <c r="B37" s="1353" t="s">
        <v>533</v>
      </c>
      <c r="C37" s="1354"/>
      <c r="D37" s="1354"/>
      <c r="E37" s="1354"/>
      <c r="F37" s="1354"/>
      <c r="G37" s="1354"/>
      <c r="H37" s="1354"/>
      <c r="I37" s="1354"/>
      <c r="J37" s="1354"/>
      <c r="K37" s="1354"/>
      <c r="L37" s="1354"/>
      <c r="M37" s="1354"/>
      <c r="N37" s="1355"/>
      <c r="O37" s="915"/>
    </row>
    <row r="38" spans="1:15" s="613" customFormat="1" ht="15.75">
      <c r="A38" s="618">
        <v>224279</v>
      </c>
      <c r="B38" s="1331" t="s">
        <v>386</v>
      </c>
      <c r="C38" s="1326"/>
      <c r="D38" s="1327"/>
      <c r="E38" s="297">
        <v>1000</v>
      </c>
      <c r="F38" s="297">
        <v>200</v>
      </c>
      <c r="G38" s="297">
        <v>20</v>
      </c>
      <c r="H38" s="297">
        <v>40</v>
      </c>
      <c r="I38" s="297"/>
      <c r="J38" s="297">
        <v>24</v>
      </c>
      <c r="K38" s="297">
        <v>2.4</v>
      </c>
      <c r="L38" s="297">
        <v>6.4000000000000001E-2</v>
      </c>
      <c r="M38" s="1003">
        <f t="shared" ref="M38:M41" si="6">N38*J38</f>
        <v>3030.96</v>
      </c>
      <c r="N38" s="1003">
        <v>126.29</v>
      </c>
      <c r="O38" s="915"/>
    </row>
    <row r="39" spans="1:15" s="613" customFormat="1" ht="15.75">
      <c r="A39" s="618"/>
      <c r="B39" s="1331" t="s">
        <v>387</v>
      </c>
      <c r="C39" s="1326"/>
      <c r="D39" s="1327"/>
      <c r="E39" s="1004">
        <v>1000</v>
      </c>
      <c r="F39" s="1004">
        <v>300</v>
      </c>
      <c r="G39" s="1004">
        <v>20</v>
      </c>
      <c r="H39" s="1004">
        <v>40</v>
      </c>
      <c r="I39" s="1004"/>
      <c r="J39" s="1004">
        <v>16</v>
      </c>
      <c r="K39" s="1004">
        <v>2.4</v>
      </c>
      <c r="L39" s="1004">
        <v>6.4000000000000001E-2</v>
      </c>
      <c r="M39" s="1005">
        <f t="shared" si="6"/>
        <v>2394.56</v>
      </c>
      <c r="N39" s="1005">
        <v>149.66</v>
      </c>
      <c r="O39" s="915"/>
    </row>
    <row r="40" spans="1:15" s="613" customFormat="1" ht="15.75">
      <c r="A40" s="618"/>
      <c r="B40" s="1331" t="s">
        <v>381</v>
      </c>
      <c r="C40" s="1326"/>
      <c r="D40" s="1327"/>
      <c r="E40" s="1004">
        <v>1000</v>
      </c>
      <c r="F40" s="1004">
        <v>200</v>
      </c>
      <c r="G40" s="1004">
        <v>20</v>
      </c>
      <c r="H40" s="1004">
        <v>40</v>
      </c>
      <c r="I40" s="1004">
        <v>60</v>
      </c>
      <c r="J40" s="1004">
        <v>18</v>
      </c>
      <c r="K40" s="1004">
        <f t="shared" ref="K40:K41" si="7">E40*F40*J40/1000000</f>
        <v>3.6</v>
      </c>
      <c r="L40" s="1004">
        <v>0.14399999999999999</v>
      </c>
      <c r="M40" s="1005">
        <f t="shared" si="6"/>
        <v>2414.5199999999995</v>
      </c>
      <c r="N40" s="1005">
        <v>134.13999999999999</v>
      </c>
      <c r="O40" s="915"/>
    </row>
    <row r="41" spans="1:15" s="613" customFormat="1" ht="15.75">
      <c r="A41" s="618"/>
      <c r="B41" s="1331" t="s">
        <v>382</v>
      </c>
      <c r="C41" s="1326"/>
      <c r="D41" s="1327"/>
      <c r="E41" s="1004">
        <v>1000</v>
      </c>
      <c r="F41" s="1004">
        <v>300</v>
      </c>
      <c r="G41" s="1004">
        <v>20</v>
      </c>
      <c r="H41" s="1004">
        <v>40</v>
      </c>
      <c r="I41" s="1004">
        <v>60</v>
      </c>
      <c r="J41" s="1004">
        <v>12</v>
      </c>
      <c r="K41" s="1004">
        <f t="shared" si="7"/>
        <v>3.6</v>
      </c>
      <c r="L41" s="1004">
        <v>0.14399999999999999</v>
      </c>
      <c r="M41" s="1005">
        <f t="shared" si="6"/>
        <v>2230.8000000000002</v>
      </c>
      <c r="N41" s="1005">
        <v>185.9</v>
      </c>
      <c r="O41" s="915"/>
    </row>
    <row r="42" spans="1:15" s="613" customFormat="1" ht="15.75">
      <c r="A42" s="618"/>
      <c r="B42" s="1368" t="s">
        <v>394</v>
      </c>
      <c r="C42" s="1357"/>
      <c r="D42" s="1358"/>
      <c r="E42" s="1004">
        <v>1000</v>
      </c>
      <c r="F42" s="1004">
        <v>200</v>
      </c>
      <c r="G42" s="1004">
        <v>20</v>
      </c>
      <c r="H42" s="1004"/>
      <c r="I42" s="1004"/>
      <c r="J42" s="1004">
        <v>36</v>
      </c>
      <c r="K42" s="1004">
        <v>4.8</v>
      </c>
      <c r="L42" s="1004">
        <v>0.14399999999999999</v>
      </c>
      <c r="M42" s="1005">
        <f>N42*J42</f>
        <v>1442.52</v>
      </c>
      <c r="N42" s="1005">
        <v>40.07</v>
      </c>
      <c r="O42" s="915"/>
    </row>
    <row r="43" spans="1:15" s="613" customFormat="1" ht="15.75">
      <c r="A43" s="618"/>
      <c r="B43" s="1369"/>
      <c r="C43" s="1360"/>
      <c r="D43" s="1361"/>
      <c r="E43" s="1004">
        <v>1000</v>
      </c>
      <c r="F43" s="1004">
        <v>300</v>
      </c>
      <c r="G43" s="1004">
        <v>20</v>
      </c>
      <c r="H43" s="1004"/>
      <c r="I43" s="1004"/>
      <c r="J43" s="1004">
        <v>24</v>
      </c>
      <c r="K43" s="1004">
        <v>4.8</v>
      </c>
      <c r="L43" s="1004">
        <v>0.14399999999999999</v>
      </c>
      <c r="M43" s="1005">
        <f t="shared" ref="M43:M46" si="8">N43*J43</f>
        <v>1493.52</v>
      </c>
      <c r="N43" s="1005">
        <v>62.23</v>
      </c>
      <c r="O43" s="915"/>
    </row>
    <row r="44" spans="1:15" s="613" customFormat="1" ht="15.75">
      <c r="A44" s="618"/>
      <c r="B44" s="1368" t="s">
        <v>395</v>
      </c>
      <c r="C44" s="1357"/>
      <c r="D44" s="1358"/>
      <c r="E44" s="1004">
        <v>1000</v>
      </c>
      <c r="F44" s="1004">
        <v>200</v>
      </c>
      <c r="G44" s="1004">
        <v>40</v>
      </c>
      <c r="H44" s="1004"/>
      <c r="I44" s="1004"/>
      <c r="J44" s="1004">
        <v>18</v>
      </c>
      <c r="K44" s="1004">
        <v>2.4</v>
      </c>
      <c r="L44" s="1004">
        <v>0.14399999999999999</v>
      </c>
      <c r="M44" s="1005">
        <f t="shared" si="8"/>
        <v>1476</v>
      </c>
      <c r="N44" s="1005">
        <v>82</v>
      </c>
      <c r="O44" s="915"/>
    </row>
    <row r="45" spans="1:15" s="613" customFormat="1" ht="15.75">
      <c r="A45" s="618"/>
      <c r="B45" s="1369"/>
      <c r="C45" s="1360"/>
      <c r="D45" s="1361"/>
      <c r="E45" s="1004">
        <v>1000</v>
      </c>
      <c r="F45" s="1004">
        <v>300</v>
      </c>
      <c r="G45" s="1004">
        <v>40</v>
      </c>
      <c r="H45" s="1004"/>
      <c r="I45" s="1004"/>
      <c r="J45" s="1004">
        <v>12</v>
      </c>
      <c r="K45" s="1004">
        <v>2.4</v>
      </c>
      <c r="L45" s="1004">
        <v>0.14399999999999999</v>
      </c>
      <c r="M45" s="1005">
        <f t="shared" si="8"/>
        <v>1224.72</v>
      </c>
      <c r="N45" s="1005">
        <v>102.06</v>
      </c>
      <c r="O45" s="915"/>
    </row>
    <row r="46" spans="1:15" s="613" customFormat="1" ht="15.75">
      <c r="A46" s="618"/>
      <c r="B46" s="1370"/>
      <c r="C46" s="1363"/>
      <c r="D46" s="1364"/>
      <c r="E46" s="1004">
        <v>1000</v>
      </c>
      <c r="F46" s="1004">
        <v>600</v>
      </c>
      <c r="G46" s="1004">
        <v>40</v>
      </c>
      <c r="H46" s="1004"/>
      <c r="I46" s="1004"/>
      <c r="J46" s="1004">
        <v>6</v>
      </c>
      <c r="K46" s="1004">
        <v>3.6</v>
      </c>
      <c r="L46" s="1004">
        <v>0.14399999999999999</v>
      </c>
      <c r="M46" s="1005">
        <f t="shared" si="8"/>
        <v>1036.26</v>
      </c>
      <c r="N46" s="1005">
        <v>172.71</v>
      </c>
      <c r="O46" s="915"/>
    </row>
    <row r="47" spans="1:15" s="314" customFormat="1" ht="15.95" hidden="1" customHeight="1">
      <c r="A47" s="614"/>
      <c r="B47" s="1331" t="s">
        <v>383</v>
      </c>
      <c r="C47" s="1326"/>
      <c r="D47" s="1327"/>
      <c r="E47" s="445">
        <v>1000</v>
      </c>
      <c r="F47" s="444">
        <v>600</v>
      </c>
      <c r="G47" s="443">
        <v>20</v>
      </c>
      <c r="H47" s="443">
        <v>40</v>
      </c>
      <c r="I47" s="442">
        <v>60</v>
      </c>
      <c r="J47" s="441">
        <v>6</v>
      </c>
      <c r="K47" s="440">
        <f t="shared" ref="K47" si="9">E47*F47*J47/1000000</f>
        <v>3.6</v>
      </c>
      <c r="L47" s="440">
        <v>0.14399999999999999</v>
      </c>
      <c r="M47" s="439">
        <f t="shared" si="3"/>
        <v>0</v>
      </c>
      <c r="N47" s="945"/>
      <c r="O47" s="915"/>
    </row>
    <row r="48" spans="1:15" ht="14.1" hidden="1" customHeight="1">
      <c r="A48" s="619"/>
      <c r="B48" s="1331" t="s">
        <v>388</v>
      </c>
      <c r="C48" s="1326"/>
      <c r="D48" s="1327"/>
      <c r="E48" s="438">
        <v>1000</v>
      </c>
      <c r="F48" s="437">
        <v>600</v>
      </c>
      <c r="G48" s="436">
        <v>20</v>
      </c>
      <c r="H48" s="435">
        <v>40</v>
      </c>
      <c r="I48" s="434"/>
      <c r="J48" s="433">
        <v>8</v>
      </c>
      <c r="K48" s="432">
        <v>2.4</v>
      </c>
      <c r="L48" s="432">
        <v>6.4000000000000001E-2</v>
      </c>
      <c r="M48" s="431">
        <f t="shared" si="3"/>
        <v>0</v>
      </c>
      <c r="N48" s="629"/>
      <c r="O48" s="915"/>
    </row>
    <row r="49" spans="1:15" ht="14.1" customHeight="1">
      <c r="A49" s="620"/>
      <c r="B49" s="1353" t="s">
        <v>534</v>
      </c>
      <c r="C49" s="1354"/>
      <c r="D49" s="1354"/>
      <c r="E49" s="1354"/>
      <c r="F49" s="1354"/>
      <c r="G49" s="1354"/>
      <c r="H49" s="1354"/>
      <c r="I49" s="1354"/>
      <c r="J49" s="1354"/>
      <c r="K49" s="1354"/>
      <c r="L49" s="1354"/>
      <c r="M49" s="1354"/>
      <c r="N49" s="1355"/>
      <c r="O49" s="915"/>
    </row>
    <row r="50" spans="1:15" ht="14.1" customHeight="1">
      <c r="A50" s="619">
        <v>224335</v>
      </c>
      <c r="B50" s="1368" t="s">
        <v>389</v>
      </c>
      <c r="C50" s="1357"/>
      <c r="D50" s="1358"/>
      <c r="E50" s="297">
        <v>1000</v>
      </c>
      <c r="F50" s="297">
        <v>300</v>
      </c>
      <c r="G50" s="297">
        <v>20</v>
      </c>
      <c r="H50" s="297">
        <v>40</v>
      </c>
      <c r="I50" s="297"/>
      <c r="J50" s="297">
        <v>16</v>
      </c>
      <c r="K50" s="297">
        <f>E50*F50*J50/1000000</f>
        <v>4.8</v>
      </c>
      <c r="L50" s="297">
        <v>0.14399999999999999</v>
      </c>
      <c r="M50" s="1003">
        <f>N50*J50</f>
        <v>2156</v>
      </c>
      <c r="N50" s="1003">
        <v>134.75</v>
      </c>
      <c r="O50" s="915"/>
    </row>
    <row r="51" spans="1:15" ht="14.1" customHeight="1">
      <c r="A51" s="619">
        <v>224337</v>
      </c>
      <c r="B51" s="1370"/>
      <c r="C51" s="1363"/>
      <c r="D51" s="1364"/>
      <c r="E51" s="1004">
        <v>1000</v>
      </c>
      <c r="F51" s="1004">
        <v>600</v>
      </c>
      <c r="G51" s="1004">
        <v>20</v>
      </c>
      <c r="H51" s="1004">
        <v>40</v>
      </c>
      <c r="I51" s="1004"/>
      <c r="J51" s="1004">
        <v>8</v>
      </c>
      <c r="K51" s="1004">
        <v>4.8</v>
      </c>
      <c r="L51" s="1004">
        <v>0.14399999999999999</v>
      </c>
      <c r="M51" s="1005">
        <f>N51*J51</f>
        <v>1510.88</v>
      </c>
      <c r="N51" s="1005">
        <v>188.86</v>
      </c>
      <c r="O51" s="915"/>
    </row>
    <row r="52" spans="1:15" ht="14.1" customHeight="1">
      <c r="A52" s="619">
        <v>224336</v>
      </c>
      <c r="B52" s="1368" t="s">
        <v>390</v>
      </c>
      <c r="C52" s="1357"/>
      <c r="D52" s="1358"/>
      <c r="E52" s="1004">
        <v>1000</v>
      </c>
      <c r="F52" s="1004">
        <v>300</v>
      </c>
      <c r="G52" s="1004">
        <v>40</v>
      </c>
      <c r="H52" s="1004">
        <v>60</v>
      </c>
      <c r="I52" s="1004"/>
      <c r="J52" s="1004">
        <v>8</v>
      </c>
      <c r="K52" s="1004">
        <v>2.4</v>
      </c>
      <c r="L52" s="1004">
        <v>0.12</v>
      </c>
      <c r="M52" s="1005">
        <f>N52*J52</f>
        <v>1787.84</v>
      </c>
      <c r="N52" s="1005">
        <v>223.48</v>
      </c>
      <c r="O52" s="915"/>
    </row>
    <row r="53" spans="1:15" ht="14.1" customHeight="1">
      <c r="A53" s="619">
        <v>224476</v>
      </c>
      <c r="B53" s="1370"/>
      <c r="C53" s="1363"/>
      <c r="D53" s="1364"/>
      <c r="E53" s="1004">
        <v>1000</v>
      </c>
      <c r="F53" s="1004">
        <v>600</v>
      </c>
      <c r="G53" s="1004">
        <v>40</v>
      </c>
      <c r="H53" s="1004">
        <v>60</v>
      </c>
      <c r="I53" s="1004"/>
      <c r="J53" s="1004">
        <v>4</v>
      </c>
      <c r="K53" s="1004">
        <v>2.4</v>
      </c>
      <c r="L53" s="1004">
        <v>0.12</v>
      </c>
      <c r="M53" s="1005">
        <f>N53*J53</f>
        <v>1643.68</v>
      </c>
      <c r="N53" s="1005">
        <v>410.92</v>
      </c>
      <c r="O53" s="915"/>
    </row>
    <row r="54" spans="1:15" ht="14.1" customHeight="1">
      <c r="A54" s="619"/>
      <c r="B54" s="1350" t="s">
        <v>395</v>
      </c>
      <c r="C54" s="1351"/>
      <c r="D54" s="1352"/>
      <c r="E54" s="433">
        <v>1000</v>
      </c>
      <c r="F54" s="433">
        <v>600</v>
      </c>
      <c r="G54" s="433">
        <v>40</v>
      </c>
      <c r="H54" s="433"/>
      <c r="I54" s="433"/>
      <c r="J54" s="433">
        <v>6</v>
      </c>
      <c r="K54" s="433">
        <v>3.6</v>
      </c>
      <c r="L54" s="433">
        <v>0.14399999999999999</v>
      </c>
      <c r="M54" s="1006">
        <f t="shared" ref="M54" si="10">N54*J54</f>
        <v>1036.26</v>
      </c>
      <c r="N54" s="1006">
        <v>172.71</v>
      </c>
      <c r="O54" s="915"/>
    </row>
    <row r="55" spans="1:15" ht="15" customHeight="1">
      <c r="B55" s="1353" t="s">
        <v>397</v>
      </c>
      <c r="C55" s="1354"/>
      <c r="D55" s="1354"/>
      <c r="E55" s="1354"/>
      <c r="F55" s="1354"/>
      <c r="G55" s="1354"/>
      <c r="H55" s="1354"/>
      <c r="I55" s="1354"/>
      <c r="J55" s="1354"/>
      <c r="K55" s="1354"/>
      <c r="L55" s="1354"/>
      <c r="M55" s="1354"/>
      <c r="N55" s="1355"/>
      <c r="O55" s="915"/>
    </row>
    <row r="56" spans="1:15" ht="30.75" customHeight="1">
      <c r="A56" s="621">
        <v>112538</v>
      </c>
      <c r="B56" s="1371" t="s">
        <v>399</v>
      </c>
      <c r="C56" s="1372"/>
      <c r="D56" s="1373"/>
      <c r="E56" s="299">
        <v>1000</v>
      </c>
      <c r="F56" s="300">
        <v>600</v>
      </c>
      <c r="G56" s="310">
        <v>10</v>
      </c>
      <c r="H56" s="301">
        <v>40</v>
      </c>
      <c r="I56" s="311"/>
      <c r="J56" s="297">
        <v>6</v>
      </c>
      <c r="K56" s="298">
        <f>E56*F56*J56/1000000</f>
        <v>3.6</v>
      </c>
      <c r="L56" s="298">
        <v>0.09</v>
      </c>
      <c r="M56" s="302">
        <f>N56*J56</f>
        <v>1176.96</v>
      </c>
      <c r="N56" s="302">
        <v>196.16</v>
      </c>
      <c r="O56" s="915"/>
    </row>
    <row r="57" spans="1:15" ht="15" customHeight="1">
      <c r="A57" s="621">
        <v>117124</v>
      </c>
      <c r="B57" s="1374"/>
      <c r="C57" s="1375"/>
      <c r="D57" s="1376"/>
      <c r="E57" s="304">
        <v>1000</v>
      </c>
      <c r="F57" s="305">
        <v>600</v>
      </c>
      <c r="G57" s="312">
        <v>65</v>
      </c>
      <c r="H57" s="313">
        <v>15</v>
      </c>
      <c r="I57" s="306"/>
      <c r="J57" s="307">
        <v>4</v>
      </c>
      <c r="K57" s="308">
        <f>E57*F57*J57/1000000</f>
        <v>2.4</v>
      </c>
      <c r="L57" s="308">
        <v>9.6000000000000002E-2</v>
      </c>
      <c r="M57" s="309">
        <f>N57*J57</f>
        <v>1152.28</v>
      </c>
      <c r="N57" s="944">
        <v>288.07</v>
      </c>
      <c r="O57" s="915"/>
    </row>
    <row r="58" spans="1:15" ht="15" customHeight="1">
      <c r="A58" s="619">
        <v>223738</v>
      </c>
      <c r="B58" s="1365" t="s">
        <v>398</v>
      </c>
      <c r="C58" s="1366"/>
      <c r="D58" s="1367"/>
      <c r="E58" s="299">
        <v>1000</v>
      </c>
      <c r="F58" s="946"/>
      <c r="G58" s="310">
        <v>100</v>
      </c>
      <c r="H58" s="301">
        <v>100</v>
      </c>
      <c r="I58" s="311"/>
      <c r="J58" s="297">
        <v>24</v>
      </c>
      <c r="K58" s="298">
        <v>2.4</v>
      </c>
      <c r="L58" s="298">
        <v>0.12</v>
      </c>
      <c r="M58" s="302">
        <f>N58*J58</f>
        <v>3129.84</v>
      </c>
      <c r="N58" s="302">
        <v>130.41</v>
      </c>
      <c r="O58" s="915"/>
    </row>
    <row r="59" spans="1:15" ht="12.75" customHeight="1">
      <c r="A59" s="619">
        <v>136780</v>
      </c>
      <c r="B59" s="1365" t="s">
        <v>535</v>
      </c>
      <c r="C59" s="1366"/>
      <c r="D59" s="1367"/>
      <c r="E59" s="565">
        <v>1000</v>
      </c>
      <c r="F59" s="566"/>
      <c r="G59" s="947">
        <v>93</v>
      </c>
      <c r="H59" s="948">
        <v>42</v>
      </c>
      <c r="I59" s="949">
        <v>70</v>
      </c>
      <c r="J59" s="567">
        <v>14</v>
      </c>
      <c r="K59" s="568">
        <f>0.095*14</f>
        <v>1.33</v>
      </c>
      <c r="L59" s="568">
        <v>0.12</v>
      </c>
      <c r="M59" s="569">
        <f>N59*J59</f>
        <v>1825.74</v>
      </c>
      <c r="N59" s="569">
        <v>130.41</v>
      </c>
      <c r="O59" s="915"/>
    </row>
    <row r="60" spans="1:15">
      <c r="A60" s="619"/>
      <c r="B60" s="623"/>
      <c r="C60" s="623"/>
      <c r="D60" s="623"/>
      <c r="E60" s="624"/>
      <c r="F60" s="624"/>
      <c r="G60" s="625"/>
      <c r="H60" s="625"/>
      <c r="I60" s="625"/>
      <c r="J60" s="624"/>
      <c r="K60" s="626"/>
      <c r="L60" s="626"/>
      <c r="M60" s="627"/>
      <c r="N60" s="628"/>
      <c r="O60" s="622"/>
    </row>
    <row r="61" spans="1:15" ht="12.75" customHeight="1">
      <c r="B61" s="110" t="s">
        <v>16</v>
      </c>
      <c r="C61" s="110"/>
      <c r="D61" s="110"/>
      <c r="E61" s="4"/>
      <c r="F61" s="4"/>
      <c r="G61" s="4"/>
      <c r="H61" s="5"/>
      <c r="I61" s="5"/>
      <c r="L61" s="319"/>
      <c r="M61" s="5"/>
      <c r="N61" s="557"/>
      <c r="O61" s="465"/>
    </row>
    <row r="62" spans="1:15" ht="12.75" customHeight="1">
      <c r="B62" s="1082" t="s">
        <v>23</v>
      </c>
      <c r="C62" s="1082"/>
      <c r="D62" s="1082"/>
      <c r="E62" s="1082"/>
      <c r="F62" s="1082"/>
      <c r="G62" s="1082"/>
      <c r="H62" s="1082"/>
      <c r="I62" s="1082"/>
      <c r="L62" s="219"/>
      <c r="M62" s="1100"/>
      <c r="N62" s="1100"/>
      <c r="O62" s="465"/>
    </row>
    <row r="63" spans="1:15" ht="12.75" customHeight="1">
      <c r="B63" s="1083" t="s">
        <v>22</v>
      </c>
      <c r="C63" s="1083"/>
      <c r="D63" s="1083"/>
      <c r="E63" s="1083"/>
      <c r="F63" s="1083"/>
      <c r="G63" s="1083"/>
      <c r="H63" s="1083"/>
      <c r="I63" s="1083"/>
      <c r="L63" s="988"/>
      <c r="M63" s="1099"/>
      <c r="N63" s="1099"/>
      <c r="O63" s="465"/>
    </row>
    <row r="64" spans="1:15" ht="12.75" customHeight="1">
      <c r="B64" s="1081" t="s">
        <v>468</v>
      </c>
      <c r="C64" s="1081"/>
      <c r="D64" s="1081"/>
      <c r="E64" s="1081"/>
      <c r="F64" s="1081"/>
      <c r="G64" s="1081"/>
      <c r="H64" s="1081"/>
      <c r="I64" s="1081"/>
      <c r="L64" s="218"/>
      <c r="M64" s="218"/>
      <c r="N64" s="558"/>
      <c r="O64" s="468"/>
    </row>
    <row r="65" spans="1:15" ht="12.75" customHeight="1">
      <c r="B65" s="1081"/>
      <c r="C65" s="1081"/>
      <c r="D65" s="1081"/>
      <c r="E65" s="1081"/>
      <c r="F65" s="1081"/>
      <c r="G65" s="1081"/>
      <c r="H65" s="1081"/>
      <c r="I65" s="1081"/>
      <c r="L65" s="218"/>
      <c r="M65" s="218"/>
      <c r="N65" s="558"/>
      <c r="O65" s="465"/>
    </row>
    <row r="66" spans="1:15" ht="12.75" customHeight="1">
      <c r="B66" s="320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7"/>
      <c r="N66" s="557"/>
      <c r="O66" s="465"/>
    </row>
    <row r="67" spans="1:15" ht="12.75" customHeight="1">
      <c r="B67" s="320"/>
      <c r="O67" s="468"/>
    </row>
    <row r="68" spans="1:15" s="293" customFormat="1">
      <c r="A68" s="614"/>
      <c r="B68" s="590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317"/>
      <c r="N68" s="559"/>
      <c r="O68" s="465"/>
    </row>
    <row r="69" spans="1:15" s="293" customFormat="1">
      <c r="A69" s="614"/>
      <c r="B69" s="590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317"/>
      <c r="N69" s="559"/>
      <c r="O69" s="468"/>
    </row>
    <row r="70" spans="1:15" s="293" customFormat="1">
      <c r="A70" s="614"/>
      <c r="B70" s="590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317"/>
      <c r="N70" s="559"/>
      <c r="O70" s="468"/>
    </row>
    <row r="71" spans="1:15" s="293" customFormat="1">
      <c r="A71" s="614"/>
      <c r="B71" s="590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317"/>
      <c r="N71" s="559"/>
      <c r="O71" s="465"/>
    </row>
    <row r="72" spans="1:15" s="293" customFormat="1">
      <c r="A72" s="614"/>
      <c r="B72" s="590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317"/>
      <c r="N72" s="559"/>
      <c r="O72" s="468"/>
    </row>
    <row r="73" spans="1:15" s="293" customFormat="1">
      <c r="A73" s="614"/>
      <c r="B73" s="590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317"/>
      <c r="N73" s="559"/>
      <c r="O73" s="465"/>
    </row>
    <row r="74" spans="1:15" s="293" customFormat="1">
      <c r="A74" s="614"/>
      <c r="B74" s="590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317"/>
      <c r="N74" s="559"/>
      <c r="O74" s="465"/>
    </row>
    <row r="75" spans="1:15" s="293" customFormat="1">
      <c r="A75" s="614"/>
      <c r="B75" s="590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317"/>
      <c r="N75" s="559"/>
      <c r="O75" s="468"/>
    </row>
    <row r="76" spans="1:15" s="293" customFormat="1">
      <c r="A76" s="614"/>
      <c r="B76" s="590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317"/>
      <c r="N76" s="559"/>
      <c r="O76" s="468"/>
    </row>
    <row r="77" spans="1:15" s="293" customFormat="1">
      <c r="A77" s="614"/>
      <c r="B77" s="590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317"/>
      <c r="N77" s="559"/>
      <c r="O77" s="465"/>
    </row>
    <row r="78" spans="1:15" s="293" customFormat="1">
      <c r="A78" s="614"/>
      <c r="B78" s="590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317"/>
      <c r="N78" s="559"/>
      <c r="O78" s="465"/>
    </row>
    <row r="79" spans="1:15" s="293" customFormat="1">
      <c r="A79" s="614"/>
      <c r="B79" s="590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317"/>
      <c r="N79" s="559"/>
      <c r="O79" s="465"/>
    </row>
    <row r="80" spans="1:15" s="293" customFormat="1">
      <c r="A80" s="614"/>
      <c r="B80" s="590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317"/>
      <c r="N80" s="559"/>
      <c r="O80" s="465"/>
    </row>
    <row r="81" spans="1:15" s="293" customFormat="1">
      <c r="A81" s="614"/>
      <c r="B81" s="590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317"/>
      <c r="N81" s="559"/>
      <c r="O81" s="468"/>
    </row>
    <row r="82" spans="1:15" s="293" customFormat="1">
      <c r="A82" s="614"/>
      <c r="B82" s="590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317"/>
      <c r="N82" s="559"/>
      <c r="O82" s="465"/>
    </row>
    <row r="83" spans="1:15" s="293" customFormat="1">
      <c r="A83" s="614"/>
      <c r="B83" s="590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317"/>
      <c r="N83" s="559"/>
      <c r="O83" s="465"/>
    </row>
    <row r="84" spans="1:15">
      <c r="O84" s="465"/>
    </row>
    <row r="85" spans="1:15">
      <c r="O85" s="465"/>
    </row>
    <row r="86" spans="1:15">
      <c r="O86" s="465"/>
    </row>
    <row r="87" spans="1:15">
      <c r="O87" s="465"/>
    </row>
    <row r="88" spans="1:15">
      <c r="O88" s="465"/>
    </row>
    <row r="89" spans="1:15">
      <c r="O89" s="465"/>
    </row>
    <row r="90" spans="1:15">
      <c r="O90" s="465"/>
    </row>
    <row r="91" spans="1:15">
      <c r="O91" s="468"/>
    </row>
    <row r="92" spans="1:15">
      <c r="O92" s="465"/>
    </row>
    <row r="93" spans="1:15">
      <c r="O93" s="465"/>
    </row>
    <row r="94" spans="1:15">
      <c r="O94" s="465"/>
    </row>
    <row r="95" spans="1:15">
      <c r="O95" s="465"/>
    </row>
    <row r="96" spans="1:15">
      <c r="O96" s="468"/>
    </row>
    <row r="97" spans="15:15">
      <c r="O97" s="465"/>
    </row>
    <row r="98" spans="15:15">
      <c r="O98" s="465"/>
    </row>
    <row r="99" spans="15:15">
      <c r="O99" s="465"/>
    </row>
    <row r="100" spans="15:15">
      <c r="O100" s="465"/>
    </row>
    <row r="101" spans="15:15">
      <c r="O101" s="465"/>
    </row>
    <row r="102" spans="15:15">
      <c r="O102" s="465"/>
    </row>
    <row r="103" spans="15:15">
      <c r="O103" s="465"/>
    </row>
    <row r="104" spans="15:15">
      <c r="O104" s="465"/>
    </row>
    <row r="105" spans="15:15">
      <c r="O105" s="465"/>
    </row>
    <row r="106" spans="15:15">
      <c r="O106" s="465"/>
    </row>
    <row r="107" spans="15:15">
      <c r="O107" s="465"/>
    </row>
    <row r="108" spans="15:15">
      <c r="O108" s="465"/>
    </row>
    <row r="109" spans="15:15">
      <c r="O109" s="465"/>
    </row>
    <row r="110" spans="15:15">
      <c r="O110" s="465"/>
    </row>
    <row r="111" spans="15:15">
      <c r="O111" s="465"/>
    </row>
    <row r="112" spans="15:15">
      <c r="O112" s="465"/>
    </row>
    <row r="113" spans="15:15">
      <c r="O113" s="465"/>
    </row>
    <row r="114" spans="15:15">
      <c r="O114" s="465"/>
    </row>
    <row r="115" spans="15:15">
      <c r="O115" s="465"/>
    </row>
    <row r="116" spans="15:15">
      <c r="O116" s="468"/>
    </row>
    <row r="117" spans="15:15">
      <c r="O117" s="465"/>
    </row>
    <row r="118" spans="15:15">
      <c r="O118" s="465"/>
    </row>
    <row r="119" spans="15:15">
      <c r="O119" s="465"/>
    </row>
    <row r="120" spans="15:15">
      <c r="O120" s="465"/>
    </row>
    <row r="121" spans="15:15">
      <c r="O121" s="468"/>
    </row>
    <row r="122" spans="15:15">
      <c r="O122" s="465"/>
    </row>
    <row r="123" spans="15:15">
      <c r="O123" s="465"/>
    </row>
    <row r="124" spans="15:15">
      <c r="O124" s="465"/>
    </row>
    <row r="125" spans="15:15">
      <c r="O125" s="465"/>
    </row>
    <row r="126" spans="15:15">
      <c r="O126" s="468"/>
    </row>
  </sheetData>
  <mergeCells count="52">
    <mergeCell ref="B65:I65"/>
    <mergeCell ref="B59:D59"/>
    <mergeCell ref="B62:I62"/>
    <mergeCell ref="M62:N62"/>
    <mergeCell ref="B63:I63"/>
    <mergeCell ref="M63:N63"/>
    <mergeCell ref="B64:I64"/>
    <mergeCell ref="B24:D24"/>
    <mergeCell ref="B58:D58"/>
    <mergeCell ref="B41:D41"/>
    <mergeCell ref="B42:D43"/>
    <mergeCell ref="B44:D46"/>
    <mergeCell ref="B47:D47"/>
    <mergeCell ref="B48:D48"/>
    <mergeCell ref="B49:N49"/>
    <mergeCell ref="B50:D51"/>
    <mergeCell ref="B52:D53"/>
    <mergeCell ref="B54:D54"/>
    <mergeCell ref="B55:N55"/>
    <mergeCell ref="B56:D57"/>
    <mergeCell ref="B16:D16"/>
    <mergeCell ref="B17:D17"/>
    <mergeCell ref="L12:L13"/>
    <mergeCell ref="B23:D23"/>
    <mergeCell ref="B40:D40"/>
    <mergeCell ref="B25:D25"/>
    <mergeCell ref="B26:N26"/>
    <mergeCell ref="B27:D27"/>
    <mergeCell ref="B28:D28"/>
    <mergeCell ref="B29:D29"/>
    <mergeCell ref="B30:D30"/>
    <mergeCell ref="B31:D33"/>
    <mergeCell ref="B34:D36"/>
    <mergeCell ref="B37:N37"/>
    <mergeCell ref="B38:D38"/>
    <mergeCell ref="B39:D39"/>
    <mergeCell ref="B19:D19"/>
    <mergeCell ref="B20:N20"/>
    <mergeCell ref="B21:D21"/>
    <mergeCell ref="B22:D22"/>
    <mergeCell ref="B7:N7"/>
    <mergeCell ref="B8:N8"/>
    <mergeCell ref="B9:N9"/>
    <mergeCell ref="B10:N10"/>
    <mergeCell ref="B18:D18"/>
    <mergeCell ref="B12:D13"/>
    <mergeCell ref="E12:I12"/>
    <mergeCell ref="J12:J13"/>
    <mergeCell ref="K12:K13"/>
    <mergeCell ref="M12:N12"/>
    <mergeCell ref="B14:N14"/>
    <mergeCell ref="B15:D15"/>
  </mergeCells>
  <hyperlinks>
    <hyperlink ref="B11" location="Оглавление!A1" display="К оглавлению"/>
  </hyperlinks>
  <printOptions horizontalCentered="1"/>
  <pageMargins left="0.56000000000000005" right="0.56000000000000005" top="0.24" bottom="0.17" header="0.17" footer="0.17"/>
  <pageSetup paperSize="9" scale="67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8"/>
  <sheetViews>
    <sheetView showGridLines="0" view="pageBreakPreview" zoomScale="70" zoomScaleNormal="60" zoomScaleSheetLayoutView="70" workbookViewId="0">
      <selection activeCell="B10" sqref="B10:G10"/>
    </sheetView>
  </sheetViews>
  <sheetFormatPr defaultColWidth="12.7109375" defaultRowHeight="15.75" outlineLevelCol="1"/>
  <cols>
    <col min="1" max="1" width="0.42578125" style="639" customWidth="1"/>
    <col min="2" max="2" width="97.5703125" style="943" customWidth="1"/>
    <col min="3" max="3" width="14.7109375" style="471" customWidth="1" outlineLevel="1"/>
    <col min="4" max="4" width="16.7109375" style="466" customWidth="1" outlineLevel="1"/>
    <col min="5" max="5" width="16.7109375" style="215" customWidth="1"/>
    <col min="6" max="6" width="16.7109375" style="470" customWidth="1"/>
    <col min="7" max="7" width="20.28515625" style="215" customWidth="1"/>
    <col min="8" max="8" width="12.7109375" style="2"/>
    <col min="9" max="251" width="12.7109375" style="205"/>
    <col min="252" max="252" width="0" style="205" hidden="1" customWidth="1"/>
    <col min="253" max="253" width="97.5703125" style="205" customWidth="1"/>
    <col min="254" max="254" width="14.7109375" style="205" customWidth="1"/>
    <col min="255" max="257" width="16.7109375" style="205" customWidth="1"/>
    <col min="258" max="258" width="20.28515625" style="205" customWidth="1"/>
    <col min="259" max="507" width="12.7109375" style="205"/>
    <col min="508" max="508" width="0" style="205" hidden="1" customWidth="1"/>
    <col min="509" max="509" width="97.5703125" style="205" customWidth="1"/>
    <col min="510" max="510" width="14.7109375" style="205" customWidth="1"/>
    <col min="511" max="513" width="16.7109375" style="205" customWidth="1"/>
    <col min="514" max="514" width="20.28515625" style="205" customWidth="1"/>
    <col min="515" max="763" width="12.7109375" style="205"/>
    <col min="764" max="764" width="0" style="205" hidden="1" customWidth="1"/>
    <col min="765" max="765" width="97.5703125" style="205" customWidth="1"/>
    <col min="766" max="766" width="14.7109375" style="205" customWidth="1"/>
    <col min="767" max="769" width="16.7109375" style="205" customWidth="1"/>
    <col min="770" max="770" width="20.28515625" style="205" customWidth="1"/>
    <col min="771" max="1019" width="12.7109375" style="205"/>
    <col min="1020" max="1020" width="0" style="205" hidden="1" customWidth="1"/>
    <col min="1021" max="1021" width="97.5703125" style="205" customWidth="1"/>
    <col min="1022" max="1022" width="14.7109375" style="205" customWidth="1"/>
    <col min="1023" max="1025" width="16.7109375" style="205" customWidth="1"/>
    <col min="1026" max="1026" width="20.28515625" style="205" customWidth="1"/>
    <col min="1027" max="1275" width="12.7109375" style="205"/>
    <col min="1276" max="1276" width="0" style="205" hidden="1" customWidth="1"/>
    <col min="1277" max="1277" width="97.5703125" style="205" customWidth="1"/>
    <col min="1278" max="1278" width="14.7109375" style="205" customWidth="1"/>
    <col min="1279" max="1281" width="16.7109375" style="205" customWidth="1"/>
    <col min="1282" max="1282" width="20.28515625" style="205" customWidth="1"/>
    <col min="1283" max="1531" width="12.7109375" style="205"/>
    <col min="1532" max="1532" width="0" style="205" hidden="1" customWidth="1"/>
    <col min="1533" max="1533" width="97.5703125" style="205" customWidth="1"/>
    <col min="1534" max="1534" width="14.7109375" style="205" customWidth="1"/>
    <col min="1535" max="1537" width="16.7109375" style="205" customWidth="1"/>
    <col min="1538" max="1538" width="20.28515625" style="205" customWidth="1"/>
    <col min="1539" max="1787" width="12.7109375" style="205"/>
    <col min="1788" max="1788" width="0" style="205" hidden="1" customWidth="1"/>
    <col min="1789" max="1789" width="97.5703125" style="205" customWidth="1"/>
    <col min="1790" max="1790" width="14.7109375" style="205" customWidth="1"/>
    <col min="1791" max="1793" width="16.7109375" style="205" customWidth="1"/>
    <col min="1794" max="1794" width="20.28515625" style="205" customWidth="1"/>
    <col min="1795" max="2043" width="12.7109375" style="205"/>
    <col min="2044" max="2044" width="0" style="205" hidden="1" customWidth="1"/>
    <col min="2045" max="2045" width="97.5703125" style="205" customWidth="1"/>
    <col min="2046" max="2046" width="14.7109375" style="205" customWidth="1"/>
    <col min="2047" max="2049" width="16.7109375" style="205" customWidth="1"/>
    <col min="2050" max="2050" width="20.28515625" style="205" customWidth="1"/>
    <col min="2051" max="2299" width="12.7109375" style="205"/>
    <col min="2300" max="2300" width="0" style="205" hidden="1" customWidth="1"/>
    <col min="2301" max="2301" width="97.5703125" style="205" customWidth="1"/>
    <col min="2302" max="2302" width="14.7109375" style="205" customWidth="1"/>
    <col min="2303" max="2305" width="16.7109375" style="205" customWidth="1"/>
    <col min="2306" max="2306" width="20.28515625" style="205" customWidth="1"/>
    <col min="2307" max="2555" width="12.7109375" style="205"/>
    <col min="2556" max="2556" width="0" style="205" hidden="1" customWidth="1"/>
    <col min="2557" max="2557" width="97.5703125" style="205" customWidth="1"/>
    <col min="2558" max="2558" width="14.7109375" style="205" customWidth="1"/>
    <col min="2559" max="2561" width="16.7109375" style="205" customWidth="1"/>
    <col min="2562" max="2562" width="20.28515625" style="205" customWidth="1"/>
    <col min="2563" max="2811" width="12.7109375" style="205"/>
    <col min="2812" max="2812" width="0" style="205" hidden="1" customWidth="1"/>
    <col min="2813" max="2813" width="97.5703125" style="205" customWidth="1"/>
    <col min="2814" max="2814" width="14.7109375" style="205" customWidth="1"/>
    <col min="2815" max="2817" width="16.7109375" style="205" customWidth="1"/>
    <col min="2818" max="2818" width="20.28515625" style="205" customWidth="1"/>
    <col min="2819" max="3067" width="12.7109375" style="205"/>
    <col min="3068" max="3068" width="0" style="205" hidden="1" customWidth="1"/>
    <col min="3069" max="3069" width="97.5703125" style="205" customWidth="1"/>
    <col min="3070" max="3070" width="14.7109375" style="205" customWidth="1"/>
    <col min="3071" max="3073" width="16.7109375" style="205" customWidth="1"/>
    <col min="3074" max="3074" width="20.28515625" style="205" customWidth="1"/>
    <col min="3075" max="3323" width="12.7109375" style="205"/>
    <col min="3324" max="3324" width="0" style="205" hidden="1" customWidth="1"/>
    <col min="3325" max="3325" width="97.5703125" style="205" customWidth="1"/>
    <col min="3326" max="3326" width="14.7109375" style="205" customWidth="1"/>
    <col min="3327" max="3329" width="16.7109375" style="205" customWidth="1"/>
    <col min="3330" max="3330" width="20.28515625" style="205" customWidth="1"/>
    <col min="3331" max="3579" width="12.7109375" style="205"/>
    <col min="3580" max="3580" width="0" style="205" hidden="1" customWidth="1"/>
    <col min="3581" max="3581" width="97.5703125" style="205" customWidth="1"/>
    <col min="3582" max="3582" width="14.7109375" style="205" customWidth="1"/>
    <col min="3583" max="3585" width="16.7109375" style="205" customWidth="1"/>
    <col min="3586" max="3586" width="20.28515625" style="205" customWidth="1"/>
    <col min="3587" max="3835" width="12.7109375" style="205"/>
    <col min="3836" max="3836" width="0" style="205" hidden="1" customWidth="1"/>
    <col min="3837" max="3837" width="97.5703125" style="205" customWidth="1"/>
    <col min="3838" max="3838" width="14.7109375" style="205" customWidth="1"/>
    <col min="3839" max="3841" width="16.7109375" style="205" customWidth="1"/>
    <col min="3842" max="3842" width="20.28515625" style="205" customWidth="1"/>
    <col min="3843" max="4091" width="12.7109375" style="205"/>
    <col min="4092" max="4092" width="0" style="205" hidden="1" customWidth="1"/>
    <col min="4093" max="4093" width="97.5703125" style="205" customWidth="1"/>
    <col min="4094" max="4094" width="14.7109375" style="205" customWidth="1"/>
    <col min="4095" max="4097" width="16.7109375" style="205" customWidth="1"/>
    <col min="4098" max="4098" width="20.28515625" style="205" customWidth="1"/>
    <col min="4099" max="4347" width="12.7109375" style="205"/>
    <col min="4348" max="4348" width="0" style="205" hidden="1" customWidth="1"/>
    <col min="4349" max="4349" width="97.5703125" style="205" customWidth="1"/>
    <col min="4350" max="4350" width="14.7109375" style="205" customWidth="1"/>
    <col min="4351" max="4353" width="16.7109375" style="205" customWidth="1"/>
    <col min="4354" max="4354" width="20.28515625" style="205" customWidth="1"/>
    <col min="4355" max="4603" width="12.7109375" style="205"/>
    <col min="4604" max="4604" width="0" style="205" hidden="1" customWidth="1"/>
    <col min="4605" max="4605" width="97.5703125" style="205" customWidth="1"/>
    <col min="4606" max="4606" width="14.7109375" style="205" customWidth="1"/>
    <col min="4607" max="4609" width="16.7109375" style="205" customWidth="1"/>
    <col min="4610" max="4610" width="20.28515625" style="205" customWidth="1"/>
    <col min="4611" max="4859" width="12.7109375" style="205"/>
    <col min="4860" max="4860" width="0" style="205" hidden="1" customWidth="1"/>
    <col min="4861" max="4861" width="97.5703125" style="205" customWidth="1"/>
    <col min="4862" max="4862" width="14.7109375" style="205" customWidth="1"/>
    <col min="4863" max="4865" width="16.7109375" style="205" customWidth="1"/>
    <col min="4866" max="4866" width="20.28515625" style="205" customWidth="1"/>
    <col min="4867" max="5115" width="12.7109375" style="205"/>
    <col min="5116" max="5116" width="0" style="205" hidden="1" customWidth="1"/>
    <col min="5117" max="5117" width="97.5703125" style="205" customWidth="1"/>
    <col min="5118" max="5118" width="14.7109375" style="205" customWidth="1"/>
    <col min="5119" max="5121" width="16.7109375" style="205" customWidth="1"/>
    <col min="5122" max="5122" width="20.28515625" style="205" customWidth="1"/>
    <col min="5123" max="5371" width="12.7109375" style="205"/>
    <col min="5372" max="5372" width="0" style="205" hidden="1" customWidth="1"/>
    <col min="5373" max="5373" width="97.5703125" style="205" customWidth="1"/>
    <col min="5374" max="5374" width="14.7109375" style="205" customWidth="1"/>
    <col min="5375" max="5377" width="16.7109375" style="205" customWidth="1"/>
    <col min="5378" max="5378" width="20.28515625" style="205" customWidth="1"/>
    <col min="5379" max="5627" width="12.7109375" style="205"/>
    <col min="5628" max="5628" width="0" style="205" hidden="1" customWidth="1"/>
    <col min="5629" max="5629" width="97.5703125" style="205" customWidth="1"/>
    <col min="5630" max="5630" width="14.7109375" style="205" customWidth="1"/>
    <col min="5631" max="5633" width="16.7109375" style="205" customWidth="1"/>
    <col min="5634" max="5634" width="20.28515625" style="205" customWidth="1"/>
    <col min="5635" max="5883" width="12.7109375" style="205"/>
    <col min="5884" max="5884" width="0" style="205" hidden="1" customWidth="1"/>
    <col min="5885" max="5885" width="97.5703125" style="205" customWidth="1"/>
    <col min="5886" max="5886" width="14.7109375" style="205" customWidth="1"/>
    <col min="5887" max="5889" width="16.7109375" style="205" customWidth="1"/>
    <col min="5890" max="5890" width="20.28515625" style="205" customWidth="1"/>
    <col min="5891" max="6139" width="12.7109375" style="205"/>
    <col min="6140" max="6140" width="0" style="205" hidden="1" customWidth="1"/>
    <col min="6141" max="6141" width="97.5703125" style="205" customWidth="1"/>
    <col min="6142" max="6142" width="14.7109375" style="205" customWidth="1"/>
    <col min="6143" max="6145" width="16.7109375" style="205" customWidth="1"/>
    <col min="6146" max="6146" width="20.28515625" style="205" customWidth="1"/>
    <col min="6147" max="6395" width="12.7109375" style="205"/>
    <col min="6396" max="6396" width="0" style="205" hidden="1" customWidth="1"/>
    <col min="6397" max="6397" width="97.5703125" style="205" customWidth="1"/>
    <col min="6398" max="6398" width="14.7109375" style="205" customWidth="1"/>
    <col min="6399" max="6401" width="16.7109375" style="205" customWidth="1"/>
    <col min="6402" max="6402" width="20.28515625" style="205" customWidth="1"/>
    <col min="6403" max="6651" width="12.7109375" style="205"/>
    <col min="6652" max="6652" width="0" style="205" hidden="1" customWidth="1"/>
    <col min="6653" max="6653" width="97.5703125" style="205" customWidth="1"/>
    <col min="6654" max="6654" width="14.7109375" style="205" customWidth="1"/>
    <col min="6655" max="6657" width="16.7109375" style="205" customWidth="1"/>
    <col min="6658" max="6658" width="20.28515625" style="205" customWidth="1"/>
    <col min="6659" max="6907" width="12.7109375" style="205"/>
    <col min="6908" max="6908" width="0" style="205" hidden="1" customWidth="1"/>
    <col min="6909" max="6909" width="97.5703125" style="205" customWidth="1"/>
    <col min="6910" max="6910" width="14.7109375" style="205" customWidth="1"/>
    <col min="6911" max="6913" width="16.7109375" style="205" customWidth="1"/>
    <col min="6914" max="6914" width="20.28515625" style="205" customWidth="1"/>
    <col min="6915" max="7163" width="12.7109375" style="205"/>
    <col min="7164" max="7164" width="0" style="205" hidden="1" customWidth="1"/>
    <col min="7165" max="7165" width="97.5703125" style="205" customWidth="1"/>
    <col min="7166" max="7166" width="14.7109375" style="205" customWidth="1"/>
    <col min="7167" max="7169" width="16.7109375" style="205" customWidth="1"/>
    <col min="7170" max="7170" width="20.28515625" style="205" customWidth="1"/>
    <col min="7171" max="7419" width="12.7109375" style="205"/>
    <col min="7420" max="7420" width="0" style="205" hidden="1" customWidth="1"/>
    <col min="7421" max="7421" width="97.5703125" style="205" customWidth="1"/>
    <col min="7422" max="7422" width="14.7109375" style="205" customWidth="1"/>
    <col min="7423" max="7425" width="16.7109375" style="205" customWidth="1"/>
    <col min="7426" max="7426" width="20.28515625" style="205" customWidth="1"/>
    <col min="7427" max="7675" width="12.7109375" style="205"/>
    <col min="7676" max="7676" width="0" style="205" hidden="1" customWidth="1"/>
    <col min="7677" max="7677" width="97.5703125" style="205" customWidth="1"/>
    <col min="7678" max="7678" width="14.7109375" style="205" customWidth="1"/>
    <col min="7679" max="7681" width="16.7109375" style="205" customWidth="1"/>
    <col min="7682" max="7682" width="20.28515625" style="205" customWidth="1"/>
    <col min="7683" max="7931" width="12.7109375" style="205"/>
    <col min="7932" max="7932" width="0" style="205" hidden="1" customWidth="1"/>
    <col min="7933" max="7933" width="97.5703125" style="205" customWidth="1"/>
    <col min="7934" max="7934" width="14.7109375" style="205" customWidth="1"/>
    <col min="7935" max="7937" width="16.7109375" style="205" customWidth="1"/>
    <col min="7938" max="7938" width="20.28515625" style="205" customWidth="1"/>
    <col min="7939" max="8187" width="12.7109375" style="205"/>
    <col min="8188" max="8188" width="0" style="205" hidden="1" customWidth="1"/>
    <col min="8189" max="8189" width="97.5703125" style="205" customWidth="1"/>
    <col min="8190" max="8190" width="14.7109375" style="205" customWidth="1"/>
    <col min="8191" max="8193" width="16.7109375" style="205" customWidth="1"/>
    <col min="8194" max="8194" width="20.28515625" style="205" customWidth="1"/>
    <col min="8195" max="8443" width="12.7109375" style="205"/>
    <col min="8444" max="8444" width="0" style="205" hidden="1" customWidth="1"/>
    <col min="8445" max="8445" width="97.5703125" style="205" customWidth="1"/>
    <col min="8446" max="8446" width="14.7109375" style="205" customWidth="1"/>
    <col min="8447" max="8449" width="16.7109375" style="205" customWidth="1"/>
    <col min="8450" max="8450" width="20.28515625" style="205" customWidth="1"/>
    <col min="8451" max="8699" width="12.7109375" style="205"/>
    <col min="8700" max="8700" width="0" style="205" hidden="1" customWidth="1"/>
    <col min="8701" max="8701" width="97.5703125" style="205" customWidth="1"/>
    <col min="8702" max="8702" width="14.7109375" style="205" customWidth="1"/>
    <col min="8703" max="8705" width="16.7109375" style="205" customWidth="1"/>
    <col min="8706" max="8706" width="20.28515625" style="205" customWidth="1"/>
    <col min="8707" max="8955" width="12.7109375" style="205"/>
    <col min="8956" max="8956" width="0" style="205" hidden="1" customWidth="1"/>
    <col min="8957" max="8957" width="97.5703125" style="205" customWidth="1"/>
    <col min="8958" max="8958" width="14.7109375" style="205" customWidth="1"/>
    <col min="8959" max="8961" width="16.7109375" style="205" customWidth="1"/>
    <col min="8962" max="8962" width="20.28515625" style="205" customWidth="1"/>
    <col min="8963" max="9211" width="12.7109375" style="205"/>
    <col min="9212" max="9212" width="0" style="205" hidden="1" customWidth="1"/>
    <col min="9213" max="9213" width="97.5703125" style="205" customWidth="1"/>
    <col min="9214" max="9214" width="14.7109375" style="205" customWidth="1"/>
    <col min="9215" max="9217" width="16.7109375" style="205" customWidth="1"/>
    <col min="9218" max="9218" width="20.28515625" style="205" customWidth="1"/>
    <col min="9219" max="9467" width="12.7109375" style="205"/>
    <col min="9468" max="9468" width="0" style="205" hidden="1" customWidth="1"/>
    <col min="9469" max="9469" width="97.5703125" style="205" customWidth="1"/>
    <col min="9470" max="9470" width="14.7109375" style="205" customWidth="1"/>
    <col min="9471" max="9473" width="16.7109375" style="205" customWidth="1"/>
    <col min="9474" max="9474" width="20.28515625" style="205" customWidth="1"/>
    <col min="9475" max="9723" width="12.7109375" style="205"/>
    <col min="9724" max="9724" width="0" style="205" hidden="1" customWidth="1"/>
    <col min="9725" max="9725" width="97.5703125" style="205" customWidth="1"/>
    <col min="9726" max="9726" width="14.7109375" style="205" customWidth="1"/>
    <col min="9727" max="9729" width="16.7109375" style="205" customWidth="1"/>
    <col min="9730" max="9730" width="20.28515625" style="205" customWidth="1"/>
    <col min="9731" max="9979" width="12.7109375" style="205"/>
    <col min="9980" max="9980" width="0" style="205" hidden="1" customWidth="1"/>
    <col min="9981" max="9981" width="97.5703125" style="205" customWidth="1"/>
    <col min="9982" max="9982" width="14.7109375" style="205" customWidth="1"/>
    <col min="9983" max="9985" width="16.7109375" style="205" customWidth="1"/>
    <col min="9986" max="9986" width="20.28515625" style="205" customWidth="1"/>
    <col min="9987" max="10235" width="12.7109375" style="205"/>
    <col min="10236" max="10236" width="0" style="205" hidden="1" customWidth="1"/>
    <col min="10237" max="10237" width="97.5703125" style="205" customWidth="1"/>
    <col min="10238" max="10238" width="14.7109375" style="205" customWidth="1"/>
    <col min="10239" max="10241" width="16.7109375" style="205" customWidth="1"/>
    <col min="10242" max="10242" width="20.28515625" style="205" customWidth="1"/>
    <col min="10243" max="10491" width="12.7109375" style="205"/>
    <col min="10492" max="10492" width="0" style="205" hidden="1" customWidth="1"/>
    <col min="10493" max="10493" width="97.5703125" style="205" customWidth="1"/>
    <col min="10494" max="10494" width="14.7109375" style="205" customWidth="1"/>
    <col min="10495" max="10497" width="16.7109375" style="205" customWidth="1"/>
    <col min="10498" max="10498" width="20.28515625" style="205" customWidth="1"/>
    <col min="10499" max="10747" width="12.7109375" style="205"/>
    <col min="10748" max="10748" width="0" style="205" hidden="1" customWidth="1"/>
    <col min="10749" max="10749" width="97.5703125" style="205" customWidth="1"/>
    <col min="10750" max="10750" width="14.7109375" style="205" customWidth="1"/>
    <col min="10751" max="10753" width="16.7109375" style="205" customWidth="1"/>
    <col min="10754" max="10754" width="20.28515625" style="205" customWidth="1"/>
    <col min="10755" max="11003" width="12.7109375" style="205"/>
    <col min="11004" max="11004" width="0" style="205" hidden="1" customWidth="1"/>
    <col min="11005" max="11005" width="97.5703125" style="205" customWidth="1"/>
    <col min="11006" max="11006" width="14.7109375" style="205" customWidth="1"/>
    <col min="11007" max="11009" width="16.7109375" style="205" customWidth="1"/>
    <col min="11010" max="11010" width="20.28515625" style="205" customWidth="1"/>
    <col min="11011" max="11259" width="12.7109375" style="205"/>
    <col min="11260" max="11260" width="0" style="205" hidden="1" customWidth="1"/>
    <col min="11261" max="11261" width="97.5703125" style="205" customWidth="1"/>
    <col min="11262" max="11262" width="14.7109375" style="205" customWidth="1"/>
    <col min="11263" max="11265" width="16.7109375" style="205" customWidth="1"/>
    <col min="11266" max="11266" width="20.28515625" style="205" customWidth="1"/>
    <col min="11267" max="11515" width="12.7109375" style="205"/>
    <col min="11516" max="11516" width="0" style="205" hidden="1" customWidth="1"/>
    <col min="11517" max="11517" width="97.5703125" style="205" customWidth="1"/>
    <col min="11518" max="11518" width="14.7109375" style="205" customWidth="1"/>
    <col min="11519" max="11521" width="16.7109375" style="205" customWidth="1"/>
    <col min="11522" max="11522" width="20.28515625" style="205" customWidth="1"/>
    <col min="11523" max="11771" width="12.7109375" style="205"/>
    <col min="11772" max="11772" width="0" style="205" hidden="1" customWidth="1"/>
    <col min="11773" max="11773" width="97.5703125" style="205" customWidth="1"/>
    <col min="11774" max="11774" width="14.7109375" style="205" customWidth="1"/>
    <col min="11775" max="11777" width="16.7109375" style="205" customWidth="1"/>
    <col min="11778" max="11778" width="20.28515625" style="205" customWidth="1"/>
    <col min="11779" max="12027" width="12.7109375" style="205"/>
    <col min="12028" max="12028" width="0" style="205" hidden="1" customWidth="1"/>
    <col min="12029" max="12029" width="97.5703125" style="205" customWidth="1"/>
    <col min="12030" max="12030" width="14.7109375" style="205" customWidth="1"/>
    <col min="12031" max="12033" width="16.7109375" style="205" customWidth="1"/>
    <col min="12034" max="12034" width="20.28515625" style="205" customWidth="1"/>
    <col min="12035" max="12283" width="12.7109375" style="205"/>
    <col min="12284" max="12284" width="0" style="205" hidden="1" customWidth="1"/>
    <col min="12285" max="12285" width="97.5703125" style="205" customWidth="1"/>
    <col min="12286" max="12286" width="14.7109375" style="205" customWidth="1"/>
    <col min="12287" max="12289" width="16.7109375" style="205" customWidth="1"/>
    <col min="12290" max="12290" width="20.28515625" style="205" customWidth="1"/>
    <col min="12291" max="12539" width="12.7109375" style="205"/>
    <col min="12540" max="12540" width="0" style="205" hidden="1" customWidth="1"/>
    <col min="12541" max="12541" width="97.5703125" style="205" customWidth="1"/>
    <col min="12542" max="12542" width="14.7109375" style="205" customWidth="1"/>
    <col min="12543" max="12545" width="16.7109375" style="205" customWidth="1"/>
    <col min="12546" max="12546" width="20.28515625" style="205" customWidth="1"/>
    <col min="12547" max="12795" width="12.7109375" style="205"/>
    <col min="12796" max="12796" width="0" style="205" hidden="1" customWidth="1"/>
    <col min="12797" max="12797" width="97.5703125" style="205" customWidth="1"/>
    <col min="12798" max="12798" width="14.7109375" style="205" customWidth="1"/>
    <col min="12799" max="12801" width="16.7109375" style="205" customWidth="1"/>
    <col min="12802" max="12802" width="20.28515625" style="205" customWidth="1"/>
    <col min="12803" max="13051" width="12.7109375" style="205"/>
    <col min="13052" max="13052" width="0" style="205" hidden="1" customWidth="1"/>
    <col min="13053" max="13053" width="97.5703125" style="205" customWidth="1"/>
    <col min="13054" max="13054" width="14.7109375" style="205" customWidth="1"/>
    <col min="13055" max="13057" width="16.7109375" style="205" customWidth="1"/>
    <col min="13058" max="13058" width="20.28515625" style="205" customWidth="1"/>
    <col min="13059" max="13307" width="12.7109375" style="205"/>
    <col min="13308" max="13308" width="0" style="205" hidden="1" customWidth="1"/>
    <col min="13309" max="13309" width="97.5703125" style="205" customWidth="1"/>
    <col min="13310" max="13310" width="14.7109375" style="205" customWidth="1"/>
    <col min="13311" max="13313" width="16.7109375" style="205" customWidth="1"/>
    <col min="13314" max="13314" width="20.28515625" style="205" customWidth="1"/>
    <col min="13315" max="13563" width="12.7109375" style="205"/>
    <col min="13564" max="13564" width="0" style="205" hidden="1" customWidth="1"/>
    <col min="13565" max="13565" width="97.5703125" style="205" customWidth="1"/>
    <col min="13566" max="13566" width="14.7109375" style="205" customWidth="1"/>
    <col min="13567" max="13569" width="16.7109375" style="205" customWidth="1"/>
    <col min="13570" max="13570" width="20.28515625" style="205" customWidth="1"/>
    <col min="13571" max="13819" width="12.7109375" style="205"/>
    <col min="13820" max="13820" width="0" style="205" hidden="1" customWidth="1"/>
    <col min="13821" max="13821" width="97.5703125" style="205" customWidth="1"/>
    <col min="13822" max="13822" width="14.7109375" style="205" customWidth="1"/>
    <col min="13823" max="13825" width="16.7109375" style="205" customWidth="1"/>
    <col min="13826" max="13826" width="20.28515625" style="205" customWidth="1"/>
    <col min="13827" max="14075" width="12.7109375" style="205"/>
    <col min="14076" max="14076" width="0" style="205" hidden="1" customWidth="1"/>
    <col min="14077" max="14077" width="97.5703125" style="205" customWidth="1"/>
    <col min="14078" max="14078" width="14.7109375" style="205" customWidth="1"/>
    <col min="14079" max="14081" width="16.7109375" style="205" customWidth="1"/>
    <col min="14082" max="14082" width="20.28515625" style="205" customWidth="1"/>
    <col min="14083" max="14331" width="12.7109375" style="205"/>
    <col min="14332" max="14332" width="0" style="205" hidden="1" customWidth="1"/>
    <col min="14333" max="14333" width="97.5703125" style="205" customWidth="1"/>
    <col min="14334" max="14334" width="14.7109375" style="205" customWidth="1"/>
    <col min="14335" max="14337" width="16.7109375" style="205" customWidth="1"/>
    <col min="14338" max="14338" width="20.28515625" style="205" customWidth="1"/>
    <col min="14339" max="14587" width="12.7109375" style="205"/>
    <col min="14588" max="14588" width="0" style="205" hidden="1" customWidth="1"/>
    <col min="14589" max="14589" width="97.5703125" style="205" customWidth="1"/>
    <col min="14590" max="14590" width="14.7109375" style="205" customWidth="1"/>
    <col min="14591" max="14593" width="16.7109375" style="205" customWidth="1"/>
    <col min="14594" max="14594" width="20.28515625" style="205" customWidth="1"/>
    <col min="14595" max="14843" width="12.7109375" style="205"/>
    <col min="14844" max="14844" width="0" style="205" hidden="1" customWidth="1"/>
    <col min="14845" max="14845" width="97.5703125" style="205" customWidth="1"/>
    <col min="14846" max="14846" width="14.7109375" style="205" customWidth="1"/>
    <col min="14847" max="14849" width="16.7109375" style="205" customWidth="1"/>
    <col min="14850" max="14850" width="20.28515625" style="205" customWidth="1"/>
    <col min="14851" max="15099" width="12.7109375" style="205"/>
    <col min="15100" max="15100" width="0" style="205" hidden="1" customWidth="1"/>
    <col min="15101" max="15101" width="97.5703125" style="205" customWidth="1"/>
    <col min="15102" max="15102" width="14.7109375" style="205" customWidth="1"/>
    <col min="15103" max="15105" width="16.7109375" style="205" customWidth="1"/>
    <col min="15106" max="15106" width="20.28515625" style="205" customWidth="1"/>
    <col min="15107" max="15355" width="12.7109375" style="205"/>
    <col min="15356" max="15356" width="0" style="205" hidden="1" customWidth="1"/>
    <col min="15357" max="15357" width="97.5703125" style="205" customWidth="1"/>
    <col min="15358" max="15358" width="14.7109375" style="205" customWidth="1"/>
    <col min="15359" max="15361" width="16.7109375" style="205" customWidth="1"/>
    <col min="15362" max="15362" width="20.28515625" style="205" customWidth="1"/>
    <col min="15363" max="15611" width="12.7109375" style="205"/>
    <col min="15612" max="15612" width="0" style="205" hidden="1" customWidth="1"/>
    <col min="15613" max="15613" width="97.5703125" style="205" customWidth="1"/>
    <col min="15614" max="15614" width="14.7109375" style="205" customWidth="1"/>
    <col min="15615" max="15617" width="16.7109375" style="205" customWidth="1"/>
    <col min="15618" max="15618" width="20.28515625" style="205" customWidth="1"/>
    <col min="15619" max="15867" width="12.7109375" style="205"/>
    <col min="15868" max="15868" width="0" style="205" hidden="1" customWidth="1"/>
    <col min="15869" max="15869" width="97.5703125" style="205" customWidth="1"/>
    <col min="15870" max="15870" width="14.7109375" style="205" customWidth="1"/>
    <col min="15871" max="15873" width="16.7109375" style="205" customWidth="1"/>
    <col min="15874" max="15874" width="20.28515625" style="205" customWidth="1"/>
    <col min="15875" max="16123" width="12.7109375" style="205"/>
    <col min="16124" max="16124" width="0" style="205" hidden="1" customWidth="1"/>
    <col min="16125" max="16125" width="97.5703125" style="205" customWidth="1"/>
    <col min="16126" max="16126" width="14.7109375" style="205" customWidth="1"/>
    <col min="16127" max="16129" width="16.7109375" style="205" customWidth="1"/>
    <col min="16130" max="16130" width="20.28515625" style="205" customWidth="1"/>
    <col min="16131" max="16384" width="12.7109375" style="205"/>
  </cols>
  <sheetData>
    <row r="1" spans="1:8">
      <c r="B1" s="1074"/>
    </row>
    <row r="2" spans="1:8">
      <c r="B2" s="1074"/>
    </row>
    <row r="3" spans="1:8">
      <c r="B3" s="1074"/>
    </row>
    <row r="4" spans="1:8">
      <c r="B4" s="1074"/>
    </row>
    <row r="5" spans="1:8">
      <c r="B5" s="1074"/>
    </row>
    <row r="6" spans="1:8">
      <c r="B6" s="1074"/>
    </row>
    <row r="7" spans="1:8" s="198" customFormat="1" ht="42" customHeight="1">
      <c r="A7" s="630"/>
      <c r="B7" s="1378"/>
      <c r="C7" s="1378"/>
      <c r="D7" s="1378"/>
      <c r="E7" s="1378"/>
      <c r="F7" s="1378"/>
      <c r="G7" s="570"/>
      <c r="H7" s="2"/>
    </row>
    <row r="8" spans="1:8" s="198" customFormat="1" ht="29.1" customHeight="1">
      <c r="A8" s="630"/>
      <c r="B8" s="1379" t="s">
        <v>228</v>
      </c>
      <c r="C8" s="1379"/>
      <c r="D8" s="1379"/>
      <c r="E8" s="1379"/>
      <c r="F8" s="1379"/>
      <c r="G8" s="1379"/>
      <c r="H8" s="2"/>
    </row>
    <row r="9" spans="1:8" s="198" customFormat="1" ht="29.1" customHeight="1">
      <c r="A9" s="630"/>
      <c r="B9" s="1380" t="s">
        <v>573</v>
      </c>
      <c r="C9" s="1380"/>
      <c r="D9" s="1380"/>
      <c r="E9" s="1380"/>
      <c r="F9" s="1380"/>
      <c r="G9" s="1380"/>
      <c r="H9" s="2"/>
    </row>
    <row r="10" spans="1:8" s="198" customFormat="1" ht="29.1" customHeight="1">
      <c r="A10" s="630"/>
      <c r="B10" s="1381"/>
      <c r="C10" s="1381"/>
      <c r="D10" s="1381"/>
      <c r="E10" s="1381"/>
      <c r="F10" s="1381"/>
      <c r="G10" s="1381"/>
      <c r="H10" s="2"/>
    </row>
    <row r="11" spans="1:8" s="201" customFormat="1" ht="21.75" customHeight="1">
      <c r="A11" s="631"/>
      <c r="B11" s="1382" t="s">
        <v>481</v>
      </c>
      <c r="C11" s="1382"/>
      <c r="D11" s="1382"/>
      <c r="E11" s="1382"/>
      <c r="F11" s="1382"/>
      <c r="G11" s="1382"/>
      <c r="H11" s="2"/>
    </row>
    <row r="12" spans="1:8" s="201" customFormat="1" ht="21.75" customHeight="1">
      <c r="A12" s="631"/>
      <c r="B12" s="1382"/>
      <c r="C12" s="1382"/>
      <c r="D12" s="1382"/>
      <c r="E12" s="1382"/>
      <c r="F12" s="1382"/>
      <c r="G12" s="1382"/>
      <c r="H12" s="2"/>
    </row>
    <row r="13" spans="1:8" s="201" customFormat="1" ht="21.75" customHeight="1">
      <c r="A13" s="631"/>
      <c r="B13" s="1382"/>
      <c r="C13" s="1382"/>
      <c r="D13" s="1382"/>
      <c r="E13" s="1382"/>
      <c r="F13" s="1382"/>
      <c r="G13" s="1382"/>
      <c r="H13" s="102"/>
    </row>
    <row r="14" spans="1:8" s="198" customFormat="1" ht="29.1" customHeight="1" thickBot="1">
      <c r="A14" s="630"/>
      <c r="B14" s="972" t="s">
        <v>528</v>
      </c>
      <c r="C14" s="199"/>
      <c r="D14" s="199"/>
      <c r="E14" s="500"/>
      <c r="F14" s="199"/>
      <c r="G14" s="199"/>
      <c r="H14" s="468"/>
    </row>
    <row r="15" spans="1:8" s="233" customFormat="1">
      <c r="A15" s="632"/>
      <c r="B15" s="1383" t="s">
        <v>1</v>
      </c>
      <c r="C15" s="571" t="s">
        <v>84</v>
      </c>
      <c r="D15" s="572" t="s">
        <v>97</v>
      </c>
      <c r="E15" s="573" t="s">
        <v>98</v>
      </c>
      <c r="F15" s="574" t="s">
        <v>99</v>
      </c>
      <c r="G15" s="573" t="s">
        <v>98</v>
      </c>
      <c r="H15" s="468"/>
    </row>
    <row r="16" spans="1:8" s="233" customFormat="1" ht="16.5" thickBot="1">
      <c r="A16" s="633"/>
      <c r="B16" s="1383"/>
      <c r="C16" s="942" t="s">
        <v>85</v>
      </c>
      <c r="D16" s="572" t="s">
        <v>144</v>
      </c>
      <c r="E16" s="573" t="s">
        <v>145</v>
      </c>
      <c r="F16" s="574" t="s">
        <v>146</v>
      </c>
      <c r="G16" s="573" t="s">
        <v>229</v>
      </c>
      <c r="H16" s="468"/>
    </row>
    <row r="17" spans="1:14" s="200" customFormat="1" ht="18" customHeight="1">
      <c r="A17" s="634"/>
      <c r="B17" s="1377" t="s">
        <v>147</v>
      </c>
      <c r="C17" s="1377"/>
      <c r="D17" s="1377"/>
      <c r="E17" s="1377"/>
      <c r="F17" s="1377"/>
      <c r="G17" s="1377"/>
      <c r="H17" s="468"/>
    </row>
    <row r="18" spans="1:14" ht="21" customHeight="1">
      <c r="A18" s="635">
        <v>75586</v>
      </c>
      <c r="B18" s="576" t="s">
        <v>148</v>
      </c>
      <c r="C18" s="203" t="s">
        <v>149</v>
      </c>
      <c r="D18" s="204">
        <v>25</v>
      </c>
      <c r="E18" s="238">
        <v>19.11</v>
      </c>
      <c r="F18" s="232">
        <v>6</v>
      </c>
      <c r="G18" s="238">
        <f>E18*F18</f>
        <v>114.66</v>
      </c>
      <c r="H18" s="478"/>
      <c r="I18" s="647"/>
    </row>
    <row r="19" spans="1:14" ht="21" customHeight="1">
      <c r="A19" s="635"/>
      <c r="B19" s="576" t="s">
        <v>430</v>
      </c>
      <c r="C19" s="203" t="s">
        <v>149</v>
      </c>
      <c r="D19" s="204">
        <v>25</v>
      </c>
      <c r="E19" s="238">
        <v>17.3</v>
      </c>
      <c r="F19" s="232">
        <v>6</v>
      </c>
      <c r="G19" s="238">
        <f>E19*F19</f>
        <v>103.80000000000001</v>
      </c>
      <c r="H19" s="478"/>
      <c r="I19" s="647"/>
    </row>
    <row r="20" spans="1:14" ht="21" customHeight="1">
      <c r="A20" s="635"/>
      <c r="B20" s="576" t="s">
        <v>150</v>
      </c>
      <c r="C20" s="203" t="s">
        <v>149</v>
      </c>
      <c r="D20" s="204">
        <v>25</v>
      </c>
      <c r="E20" s="238">
        <v>21.23</v>
      </c>
      <c r="F20" s="232">
        <v>5</v>
      </c>
      <c r="G20" s="238">
        <f t="shared" ref="G20:G82" si="0">E20*F20</f>
        <v>106.15</v>
      </c>
      <c r="H20" s="478"/>
      <c r="I20" s="647"/>
    </row>
    <row r="21" spans="1:14" ht="21" customHeight="1">
      <c r="A21" s="635">
        <v>40121</v>
      </c>
      <c r="B21" s="576" t="s">
        <v>427</v>
      </c>
      <c r="C21" s="203" t="s">
        <v>149</v>
      </c>
      <c r="D21" s="204">
        <v>25</v>
      </c>
      <c r="E21" s="238">
        <v>19.010000000000002</v>
      </c>
      <c r="F21" s="232">
        <v>5</v>
      </c>
      <c r="G21" s="238">
        <f t="shared" si="0"/>
        <v>95.050000000000011</v>
      </c>
      <c r="H21" s="478"/>
      <c r="I21" s="647"/>
    </row>
    <row r="22" spans="1:14" s="202" customFormat="1" ht="18" customHeight="1">
      <c r="A22" s="636"/>
      <c r="B22" s="1377" t="s">
        <v>151</v>
      </c>
      <c r="C22" s="1377"/>
      <c r="D22" s="1377"/>
      <c r="E22" s="1377"/>
      <c r="F22" s="1377"/>
      <c r="G22" s="1377"/>
      <c r="H22" s="468"/>
      <c r="I22" s="641"/>
    </row>
    <row r="23" spans="1:14" ht="21" customHeight="1">
      <c r="A23" s="635">
        <v>40112</v>
      </c>
      <c r="B23" s="576" t="s">
        <v>338</v>
      </c>
      <c r="C23" s="203" t="s">
        <v>152</v>
      </c>
      <c r="D23" s="204">
        <v>10</v>
      </c>
      <c r="E23" s="238">
        <v>149.43</v>
      </c>
      <c r="F23" s="232">
        <v>0.15</v>
      </c>
      <c r="G23" s="238">
        <f t="shared" si="0"/>
        <v>22.4145</v>
      </c>
      <c r="H23" s="478"/>
      <c r="I23" s="647"/>
    </row>
    <row r="24" spans="1:14" ht="21" customHeight="1">
      <c r="A24" s="635"/>
      <c r="B24" s="576" t="s">
        <v>428</v>
      </c>
      <c r="C24" s="203" t="s">
        <v>152</v>
      </c>
      <c r="D24" s="204">
        <v>10</v>
      </c>
      <c r="E24" s="238">
        <v>70.12</v>
      </c>
      <c r="F24" s="232">
        <v>0.2</v>
      </c>
      <c r="G24" s="238">
        <f t="shared" si="0"/>
        <v>14.024000000000001</v>
      </c>
      <c r="H24" s="478"/>
      <c r="I24" s="647"/>
    </row>
    <row r="25" spans="1:14" ht="21" customHeight="1">
      <c r="A25" s="637">
        <v>117245</v>
      </c>
      <c r="B25" s="576" t="s">
        <v>153</v>
      </c>
      <c r="C25" s="203" t="s">
        <v>149</v>
      </c>
      <c r="D25" s="204">
        <v>18</v>
      </c>
      <c r="E25" s="238">
        <v>212.9</v>
      </c>
      <c r="F25" s="232">
        <v>0.25</v>
      </c>
      <c r="G25" s="238">
        <f t="shared" si="0"/>
        <v>53.225000000000001</v>
      </c>
      <c r="H25" s="478"/>
      <c r="I25" s="647"/>
    </row>
    <row r="26" spans="1:14" ht="21" customHeight="1">
      <c r="A26" s="885">
        <v>76525</v>
      </c>
      <c r="B26" s="576" t="s">
        <v>154</v>
      </c>
      <c r="C26" s="203" t="s">
        <v>149</v>
      </c>
      <c r="D26" s="204">
        <v>18</v>
      </c>
      <c r="E26" s="238">
        <v>235.79</v>
      </c>
      <c r="F26" s="232">
        <v>0.25</v>
      </c>
      <c r="G26" s="238">
        <f t="shared" si="0"/>
        <v>58.947499999999998</v>
      </c>
      <c r="H26" s="478"/>
      <c r="I26" s="647"/>
    </row>
    <row r="27" spans="1:14" ht="21" customHeight="1">
      <c r="A27" s="885"/>
      <c r="B27" s="576" t="s">
        <v>155</v>
      </c>
      <c r="C27" s="203" t="s">
        <v>149</v>
      </c>
      <c r="D27" s="204">
        <v>18</v>
      </c>
      <c r="E27" s="238">
        <v>276.86</v>
      </c>
      <c r="F27" s="232">
        <v>0.25</v>
      </c>
      <c r="G27" s="238">
        <f t="shared" si="0"/>
        <v>69.215000000000003</v>
      </c>
      <c r="H27" s="478"/>
      <c r="I27" s="647"/>
    </row>
    <row r="28" spans="1:14" ht="21" customHeight="1">
      <c r="A28" s="885">
        <v>76450</v>
      </c>
      <c r="B28" s="576" t="s">
        <v>429</v>
      </c>
      <c r="C28" s="203" t="s">
        <v>149</v>
      </c>
      <c r="D28" s="204">
        <v>20</v>
      </c>
      <c r="E28" s="238">
        <v>132.1</v>
      </c>
      <c r="F28" s="232">
        <v>0.25</v>
      </c>
      <c r="G28" s="238">
        <f t="shared" si="0"/>
        <v>33.024999999999999</v>
      </c>
      <c r="H28" s="478"/>
      <c r="I28" s="647"/>
    </row>
    <row r="29" spans="1:14" s="202" customFormat="1" ht="18" customHeight="1">
      <c r="A29" s="636"/>
      <c r="B29" s="1377" t="s">
        <v>487</v>
      </c>
      <c r="C29" s="1377"/>
      <c r="D29" s="1377"/>
      <c r="E29" s="1377"/>
      <c r="F29" s="1377"/>
      <c r="G29" s="1377"/>
      <c r="H29" s="468"/>
      <c r="I29" s="641"/>
    </row>
    <row r="30" spans="1:14" s="473" customFormat="1" ht="21" customHeight="1">
      <c r="A30" s="886">
        <v>167234</v>
      </c>
      <c r="B30" s="581" t="s">
        <v>435</v>
      </c>
      <c r="C30" s="807" t="s">
        <v>86</v>
      </c>
      <c r="D30" s="808">
        <v>55</v>
      </c>
      <c r="E30" s="582">
        <v>64.64</v>
      </c>
      <c r="F30" s="809">
        <v>1.1499999999999999</v>
      </c>
      <c r="G30" s="582">
        <f t="shared" ref="G30:G34" si="1">E30*F30</f>
        <v>74.335999999999999</v>
      </c>
      <c r="H30" s="641"/>
      <c r="M30" s="644"/>
      <c r="N30" s="644"/>
    </row>
    <row r="31" spans="1:14" s="473" customFormat="1" ht="21" customHeight="1">
      <c r="A31" s="886">
        <v>191419</v>
      </c>
      <c r="B31" s="581" t="s">
        <v>339</v>
      </c>
      <c r="C31" s="807" t="s">
        <v>86</v>
      </c>
      <c r="D31" s="808">
        <v>50</v>
      </c>
      <c r="E31" s="582">
        <v>65.650000000000006</v>
      </c>
      <c r="F31" s="809">
        <v>1.1499999999999999</v>
      </c>
      <c r="G31" s="582">
        <f t="shared" si="1"/>
        <v>75.497500000000002</v>
      </c>
      <c r="H31" s="641"/>
      <c r="M31" s="644"/>
      <c r="N31" s="644"/>
    </row>
    <row r="32" spans="1:14" s="473" customFormat="1" ht="21" customHeight="1">
      <c r="A32" s="637">
        <v>69262</v>
      </c>
      <c r="B32" s="581" t="s">
        <v>436</v>
      </c>
      <c r="C32" s="807" t="s">
        <v>86</v>
      </c>
      <c r="D32" s="808">
        <v>25</v>
      </c>
      <c r="E32" s="582">
        <v>149.85</v>
      </c>
      <c r="F32" s="809">
        <v>1.1499999999999999</v>
      </c>
      <c r="G32" s="582">
        <f t="shared" si="1"/>
        <v>172.32749999999999</v>
      </c>
      <c r="H32" s="641"/>
      <c r="M32" s="644"/>
      <c r="N32" s="644"/>
    </row>
    <row r="33" spans="1:15" s="473" customFormat="1" ht="21" customHeight="1">
      <c r="A33" s="637"/>
      <c r="B33" s="581" t="s">
        <v>437</v>
      </c>
      <c r="C33" s="807" t="s">
        <v>86</v>
      </c>
      <c r="D33" s="808">
        <v>50</v>
      </c>
      <c r="E33" s="582">
        <v>91.75</v>
      </c>
      <c r="F33" s="809">
        <v>1.1499999999999999</v>
      </c>
      <c r="G33" s="582">
        <f t="shared" si="1"/>
        <v>105.51249999999999</v>
      </c>
      <c r="H33" s="641"/>
      <c r="M33" s="644"/>
      <c r="N33" s="644"/>
    </row>
    <row r="34" spans="1:15" s="202" customFormat="1" ht="21" customHeight="1">
      <c r="A34" s="886">
        <v>166214</v>
      </c>
      <c r="B34" s="581" t="s">
        <v>438</v>
      </c>
      <c r="C34" s="807" t="s">
        <v>86</v>
      </c>
      <c r="D34" s="808">
        <v>50</v>
      </c>
      <c r="E34" s="582">
        <v>109.7</v>
      </c>
      <c r="F34" s="809">
        <v>1.1499999999999999</v>
      </c>
      <c r="G34" s="582">
        <f t="shared" si="1"/>
        <v>126.15499999999999</v>
      </c>
      <c r="H34" s="641"/>
      <c r="M34" s="644"/>
      <c r="N34" s="644"/>
      <c r="O34" s="473"/>
    </row>
    <row r="35" spans="1:15" s="473" customFormat="1" ht="18" customHeight="1">
      <c r="A35" s="635"/>
      <c r="B35" s="1377" t="s">
        <v>156</v>
      </c>
      <c r="C35" s="1377"/>
      <c r="D35" s="1377"/>
      <c r="E35" s="1377"/>
      <c r="F35" s="1377"/>
      <c r="G35" s="1377"/>
      <c r="H35" s="468"/>
      <c r="I35" s="641"/>
    </row>
    <row r="36" spans="1:15" s="473" customFormat="1" ht="21" customHeight="1">
      <c r="A36" s="637">
        <v>114946</v>
      </c>
      <c r="B36" s="575" t="s">
        <v>157</v>
      </c>
      <c r="C36" s="364" t="s">
        <v>149</v>
      </c>
      <c r="D36" s="365">
        <v>25</v>
      </c>
      <c r="E36" s="238">
        <v>25.47</v>
      </c>
      <c r="F36" s="232">
        <v>2.8</v>
      </c>
      <c r="G36" s="238">
        <f t="shared" si="0"/>
        <v>71.315999999999988</v>
      </c>
      <c r="H36" s="468"/>
      <c r="I36" s="641"/>
    </row>
    <row r="37" spans="1:15" s="473" customFormat="1" ht="21" customHeight="1">
      <c r="A37" s="637">
        <v>114948</v>
      </c>
      <c r="B37" s="575" t="s">
        <v>158</v>
      </c>
      <c r="C37" s="364" t="s">
        <v>149</v>
      </c>
      <c r="D37" s="365">
        <v>25</v>
      </c>
      <c r="E37" s="238">
        <v>25.47</v>
      </c>
      <c r="F37" s="232">
        <v>4.0999999999999996</v>
      </c>
      <c r="G37" s="238">
        <f t="shared" si="0"/>
        <v>104.42699999999999</v>
      </c>
      <c r="H37" s="468"/>
      <c r="I37" s="641"/>
    </row>
    <row r="38" spans="1:15" ht="21" customHeight="1">
      <c r="A38" s="637">
        <v>114469</v>
      </c>
      <c r="B38" s="576" t="s">
        <v>159</v>
      </c>
      <c r="C38" s="203" t="s">
        <v>149</v>
      </c>
      <c r="D38" s="204">
        <v>25</v>
      </c>
      <c r="E38" s="238">
        <v>27.6</v>
      </c>
      <c r="F38" s="232">
        <v>2.5</v>
      </c>
      <c r="G38" s="238">
        <f t="shared" si="0"/>
        <v>69</v>
      </c>
      <c r="H38" s="478"/>
      <c r="I38" s="647"/>
    </row>
    <row r="39" spans="1:15" s="648" customFormat="1" ht="21" customHeight="1">
      <c r="A39" s="637">
        <v>114950</v>
      </c>
      <c r="B39" s="576" t="s">
        <v>160</v>
      </c>
      <c r="C39" s="203" t="s">
        <v>149</v>
      </c>
      <c r="D39" s="204">
        <v>25</v>
      </c>
      <c r="E39" s="238">
        <v>27.6</v>
      </c>
      <c r="F39" s="232">
        <v>2.9</v>
      </c>
      <c r="G39" s="238">
        <f t="shared" si="0"/>
        <v>80.040000000000006</v>
      </c>
      <c r="H39" s="478"/>
      <c r="I39" s="647"/>
    </row>
    <row r="40" spans="1:15" s="648" customFormat="1" ht="21" customHeight="1">
      <c r="A40" s="642"/>
      <c r="B40" s="576" t="s">
        <v>431</v>
      </c>
      <c r="C40" s="203" t="s">
        <v>149</v>
      </c>
      <c r="D40" s="204">
        <v>25</v>
      </c>
      <c r="E40" s="238">
        <v>31.49</v>
      </c>
      <c r="F40" s="232">
        <v>1.8</v>
      </c>
      <c r="G40" s="238">
        <f t="shared" si="0"/>
        <v>56.681999999999995</v>
      </c>
      <c r="H40" s="478"/>
      <c r="I40" s="647"/>
    </row>
    <row r="41" spans="1:15" s="648" customFormat="1" ht="21" customHeight="1">
      <c r="A41" s="642"/>
      <c r="B41" s="576" t="s">
        <v>432</v>
      </c>
      <c r="C41" s="203" t="s">
        <v>149</v>
      </c>
      <c r="D41" s="204">
        <v>25</v>
      </c>
      <c r="E41" s="238">
        <v>27.6</v>
      </c>
      <c r="F41" s="232">
        <v>4.0999999999999996</v>
      </c>
      <c r="G41" s="238">
        <f t="shared" si="0"/>
        <v>113.16</v>
      </c>
      <c r="H41" s="478"/>
      <c r="I41" s="647"/>
    </row>
    <row r="42" spans="1:15" s="473" customFormat="1" ht="18" customHeight="1">
      <c r="A42" s="635"/>
      <c r="B42" s="1377" t="s">
        <v>488</v>
      </c>
      <c r="C42" s="1377"/>
      <c r="D42" s="1377"/>
      <c r="E42" s="1377"/>
      <c r="F42" s="1377"/>
      <c r="G42" s="1377"/>
      <c r="H42" s="468"/>
      <c r="I42" s="641"/>
    </row>
    <row r="43" spans="1:15" s="473" customFormat="1" ht="18" customHeight="1">
      <c r="A43" s="635"/>
      <c r="B43" s="576" t="s">
        <v>489</v>
      </c>
      <c r="C43" s="203" t="s">
        <v>152</v>
      </c>
      <c r="D43" s="204">
        <v>10</v>
      </c>
      <c r="E43" s="582">
        <v>231</v>
      </c>
      <c r="F43" s="809">
        <v>0.4</v>
      </c>
      <c r="G43" s="238">
        <f>E43*F43</f>
        <v>92.4</v>
      </c>
      <c r="H43" s="468"/>
      <c r="I43" s="641"/>
    </row>
    <row r="44" spans="1:15" s="473" customFormat="1" ht="18" customHeight="1">
      <c r="A44" s="635"/>
      <c r="B44" s="576" t="s">
        <v>490</v>
      </c>
      <c r="C44" s="203" t="s">
        <v>152</v>
      </c>
      <c r="D44" s="204">
        <v>10</v>
      </c>
      <c r="E44" s="582">
        <v>260</v>
      </c>
      <c r="F44" s="809">
        <v>0.4</v>
      </c>
      <c r="G44" s="238">
        <f t="shared" ref="G44:G47" si="2">E44*F44</f>
        <v>104</v>
      </c>
      <c r="H44" s="468"/>
      <c r="I44" s="641"/>
    </row>
    <row r="45" spans="1:15" s="473" customFormat="1" ht="18" customHeight="1">
      <c r="A45" s="635"/>
      <c r="B45" s="576" t="s">
        <v>491</v>
      </c>
      <c r="C45" s="203" t="s">
        <v>152</v>
      </c>
      <c r="D45" s="204" t="s">
        <v>492</v>
      </c>
      <c r="E45" s="582">
        <v>340</v>
      </c>
      <c r="F45" s="809">
        <v>0.4</v>
      </c>
      <c r="G45" s="238">
        <f t="shared" si="2"/>
        <v>136</v>
      </c>
      <c r="H45" s="468"/>
      <c r="I45" s="641"/>
    </row>
    <row r="46" spans="1:15" s="473" customFormat="1" ht="18" customHeight="1">
      <c r="A46" s="635"/>
      <c r="B46" s="576" t="s">
        <v>493</v>
      </c>
      <c r="C46" s="203" t="s">
        <v>152</v>
      </c>
      <c r="D46" s="204" t="s">
        <v>494</v>
      </c>
      <c r="E46" s="582">
        <v>460</v>
      </c>
      <c r="F46" s="809">
        <v>0.4</v>
      </c>
      <c r="G46" s="238">
        <f t="shared" si="2"/>
        <v>184</v>
      </c>
      <c r="H46" s="468"/>
      <c r="I46" s="641"/>
    </row>
    <row r="47" spans="1:15" s="473" customFormat="1" ht="18" customHeight="1">
      <c r="A47" s="635"/>
      <c r="B47" s="576" t="s">
        <v>495</v>
      </c>
      <c r="C47" s="203" t="s">
        <v>152</v>
      </c>
      <c r="D47" s="204" t="s">
        <v>496</v>
      </c>
      <c r="E47" s="582">
        <v>630</v>
      </c>
      <c r="F47" s="809">
        <v>0.4</v>
      </c>
      <c r="G47" s="238">
        <f t="shared" si="2"/>
        <v>252</v>
      </c>
      <c r="H47" s="468"/>
      <c r="I47" s="641"/>
    </row>
    <row r="48" spans="1:15" s="473" customFormat="1" ht="18" customHeight="1">
      <c r="A48" s="635"/>
      <c r="B48" s="1377" t="s">
        <v>349</v>
      </c>
      <c r="C48" s="1377"/>
      <c r="D48" s="1377"/>
      <c r="E48" s="1377"/>
      <c r="F48" s="1377"/>
      <c r="G48" s="1377"/>
      <c r="H48" s="468"/>
      <c r="I48" s="641"/>
    </row>
    <row r="49" spans="1:9" s="473" customFormat="1" ht="21" customHeight="1">
      <c r="A49" s="886">
        <v>50329</v>
      </c>
      <c r="B49" s="576" t="s">
        <v>161</v>
      </c>
      <c r="C49" s="203" t="s">
        <v>152</v>
      </c>
      <c r="D49" s="204">
        <v>9</v>
      </c>
      <c r="E49" s="582">
        <v>260</v>
      </c>
      <c r="F49" s="809">
        <v>0.4</v>
      </c>
      <c r="G49" s="238">
        <f t="shared" si="0"/>
        <v>104</v>
      </c>
      <c r="H49" s="468"/>
      <c r="I49" s="641"/>
    </row>
    <row r="50" spans="1:9" s="473" customFormat="1" ht="21" customHeight="1">
      <c r="A50" s="637">
        <v>76445</v>
      </c>
      <c r="B50" s="576" t="s">
        <v>162</v>
      </c>
      <c r="C50" s="203" t="s">
        <v>152</v>
      </c>
      <c r="D50" s="204">
        <v>9</v>
      </c>
      <c r="E50" s="582">
        <v>306.3</v>
      </c>
      <c r="F50" s="809">
        <v>0.4</v>
      </c>
      <c r="G50" s="238">
        <f t="shared" si="0"/>
        <v>122.52000000000001</v>
      </c>
      <c r="H50" s="468"/>
      <c r="I50" s="641"/>
    </row>
    <row r="51" spans="1:9" s="473" customFormat="1" ht="21" customHeight="1">
      <c r="A51" s="637">
        <v>76513</v>
      </c>
      <c r="B51" s="576" t="s">
        <v>163</v>
      </c>
      <c r="C51" s="203" t="s">
        <v>152</v>
      </c>
      <c r="D51" s="204" t="s">
        <v>497</v>
      </c>
      <c r="E51" s="582">
        <v>352.6</v>
      </c>
      <c r="F51" s="809">
        <v>0.4</v>
      </c>
      <c r="G51" s="238">
        <f t="shared" si="0"/>
        <v>141.04000000000002</v>
      </c>
      <c r="H51" s="468"/>
      <c r="I51" s="641"/>
    </row>
    <row r="52" spans="1:9" s="234" customFormat="1" ht="21" customHeight="1">
      <c r="A52" s="637">
        <v>76515</v>
      </c>
      <c r="B52" s="576" t="s">
        <v>164</v>
      </c>
      <c r="C52" s="203" t="s">
        <v>152</v>
      </c>
      <c r="D52" s="204" t="s">
        <v>497</v>
      </c>
      <c r="E52" s="582">
        <v>621</v>
      </c>
      <c r="F52" s="809">
        <v>0.4</v>
      </c>
      <c r="G52" s="238">
        <f t="shared" si="0"/>
        <v>248.4</v>
      </c>
      <c r="H52" s="468"/>
      <c r="I52" s="641"/>
    </row>
    <row r="53" spans="1:9" s="201" customFormat="1" ht="21" customHeight="1">
      <c r="A53" s="885">
        <v>189669</v>
      </c>
      <c r="B53" s="576" t="s">
        <v>230</v>
      </c>
      <c r="C53" s="203" t="s">
        <v>152</v>
      </c>
      <c r="D53" s="204" t="s">
        <v>497</v>
      </c>
      <c r="E53" s="582">
        <v>1236.5999999999999</v>
      </c>
      <c r="F53" s="809">
        <v>0.4</v>
      </c>
      <c r="G53" s="238">
        <f t="shared" si="0"/>
        <v>494.64</v>
      </c>
      <c r="H53" s="468"/>
      <c r="I53" s="641"/>
    </row>
    <row r="54" spans="1:9" s="473" customFormat="1" ht="18" customHeight="1">
      <c r="A54" s="635"/>
      <c r="B54" s="1377" t="s">
        <v>165</v>
      </c>
      <c r="C54" s="1377"/>
      <c r="D54" s="1377"/>
      <c r="E54" s="1377"/>
      <c r="F54" s="1377"/>
      <c r="G54" s="1377"/>
      <c r="H54" s="468"/>
      <c r="I54" s="641"/>
    </row>
    <row r="55" spans="1:9" s="473" customFormat="1" ht="21" customHeight="1" thickBot="1">
      <c r="A55" s="887" t="s">
        <v>400</v>
      </c>
      <c r="B55" s="575" t="s">
        <v>166</v>
      </c>
      <c r="C55" s="364" t="s">
        <v>149</v>
      </c>
      <c r="D55" s="365">
        <v>20</v>
      </c>
      <c r="E55" s="238">
        <v>185.58</v>
      </c>
      <c r="F55" s="232" t="s">
        <v>340</v>
      </c>
      <c r="G55" s="238">
        <f>E55*2.8</f>
        <v>519.62400000000002</v>
      </c>
      <c r="H55" s="468"/>
      <c r="I55" s="641"/>
    </row>
    <row r="56" spans="1:9" s="473" customFormat="1" ht="21" customHeight="1" thickBot="1">
      <c r="A56" s="887" t="s">
        <v>401</v>
      </c>
      <c r="B56" s="575" t="s">
        <v>167</v>
      </c>
      <c r="C56" s="364" t="s">
        <v>149</v>
      </c>
      <c r="D56" s="365">
        <v>20</v>
      </c>
      <c r="E56" s="238">
        <v>192.58</v>
      </c>
      <c r="F56" s="232" t="s">
        <v>340</v>
      </c>
      <c r="G56" s="238">
        <f>E56*2.8</f>
        <v>539.22400000000005</v>
      </c>
      <c r="H56" s="468"/>
      <c r="I56" s="641"/>
    </row>
    <row r="57" spans="1:9" s="648" customFormat="1" ht="21" customHeight="1" thickBot="1">
      <c r="A57" s="887" t="s">
        <v>402</v>
      </c>
      <c r="B57" s="576" t="s">
        <v>168</v>
      </c>
      <c r="C57" s="203" t="s">
        <v>149</v>
      </c>
      <c r="D57" s="204">
        <v>20</v>
      </c>
      <c r="E57" s="238">
        <v>202.84</v>
      </c>
      <c r="F57" s="232" t="s">
        <v>340</v>
      </c>
      <c r="G57" s="238">
        <f>E57*2.8</f>
        <v>567.952</v>
      </c>
      <c r="H57" s="478"/>
      <c r="I57" s="647"/>
    </row>
    <row r="58" spans="1:9" ht="21" customHeight="1" thickBot="1">
      <c r="A58" s="887" t="s">
        <v>403</v>
      </c>
      <c r="B58" s="576" t="s">
        <v>169</v>
      </c>
      <c r="C58" s="203" t="s">
        <v>149</v>
      </c>
      <c r="D58" s="204">
        <v>20</v>
      </c>
      <c r="E58" s="238">
        <v>226.79</v>
      </c>
      <c r="F58" s="232" t="s">
        <v>340</v>
      </c>
      <c r="G58" s="238">
        <f>E58*2.8</f>
        <v>635.01199999999994</v>
      </c>
      <c r="H58" s="478"/>
      <c r="I58" s="647"/>
    </row>
    <row r="59" spans="1:9" ht="21" customHeight="1">
      <c r="A59" s="643"/>
      <c r="B59" s="576" t="s">
        <v>433</v>
      </c>
      <c r="C59" s="203" t="s">
        <v>149</v>
      </c>
      <c r="D59" s="204">
        <v>25</v>
      </c>
      <c r="E59" s="238">
        <v>151.16999999999999</v>
      </c>
      <c r="F59" s="232" t="s">
        <v>340</v>
      </c>
      <c r="G59" s="238">
        <f>E59*2.8</f>
        <v>423.27599999999995</v>
      </c>
      <c r="H59" s="478"/>
      <c r="I59" s="647"/>
    </row>
    <row r="60" spans="1:9" s="201" customFormat="1" ht="18" customHeight="1">
      <c r="A60" s="638"/>
      <c r="B60" s="1377" t="s">
        <v>170</v>
      </c>
      <c r="C60" s="1377"/>
      <c r="D60" s="1377"/>
      <c r="E60" s="1377"/>
      <c r="F60" s="1377"/>
      <c r="G60" s="1377"/>
      <c r="H60" s="468"/>
      <c r="I60" s="641"/>
    </row>
    <row r="61" spans="1:9" s="473" customFormat="1" ht="21" customHeight="1">
      <c r="A61" s="638"/>
      <c r="B61" s="583" t="s">
        <v>171</v>
      </c>
      <c r="C61" s="203" t="s">
        <v>87</v>
      </c>
      <c r="D61" s="204">
        <v>100</v>
      </c>
      <c r="E61" s="238">
        <v>13.77</v>
      </c>
      <c r="F61" s="232">
        <v>6</v>
      </c>
      <c r="G61" s="238">
        <f t="shared" si="0"/>
        <v>82.62</v>
      </c>
      <c r="H61" s="468"/>
      <c r="I61" s="641"/>
    </row>
    <row r="62" spans="1:9" s="473" customFormat="1" ht="18" customHeight="1">
      <c r="A62" s="638"/>
      <c r="B62" s="1377" t="s">
        <v>172</v>
      </c>
      <c r="C62" s="1377"/>
      <c r="D62" s="1377"/>
      <c r="E62" s="1377"/>
      <c r="F62" s="1377"/>
      <c r="G62" s="1377"/>
      <c r="H62" s="465"/>
      <c r="I62" s="641"/>
    </row>
    <row r="63" spans="1:9" s="473" customFormat="1" ht="21" customHeight="1">
      <c r="A63" s="889">
        <v>114638</v>
      </c>
      <c r="B63" s="575" t="s">
        <v>404</v>
      </c>
      <c r="C63" s="203" t="s">
        <v>87</v>
      </c>
      <c r="D63" s="203">
        <v>460</v>
      </c>
      <c r="E63" s="238">
        <v>8.68</v>
      </c>
      <c r="F63" s="232">
        <v>6</v>
      </c>
      <c r="G63" s="238">
        <f t="shared" si="0"/>
        <v>52.08</v>
      </c>
      <c r="H63" s="468"/>
      <c r="I63" s="641"/>
    </row>
    <row r="64" spans="1:9" s="473" customFormat="1" ht="21" customHeight="1">
      <c r="A64" s="889">
        <v>114797</v>
      </c>
      <c r="B64" s="575" t="s">
        <v>405</v>
      </c>
      <c r="C64" s="203" t="s">
        <v>87</v>
      </c>
      <c r="D64" s="203">
        <v>410</v>
      </c>
      <c r="E64" s="238">
        <v>9.57</v>
      </c>
      <c r="F64" s="232">
        <v>6</v>
      </c>
      <c r="G64" s="238">
        <f t="shared" si="0"/>
        <v>57.42</v>
      </c>
      <c r="H64" s="468"/>
      <c r="I64" s="641"/>
    </row>
    <row r="65" spans="1:9" s="473" customFormat="1" ht="21" customHeight="1">
      <c r="A65" s="889">
        <v>114798</v>
      </c>
      <c r="B65" s="575" t="s">
        <v>406</v>
      </c>
      <c r="C65" s="203" t="s">
        <v>87</v>
      </c>
      <c r="D65" s="203">
        <v>330</v>
      </c>
      <c r="E65" s="238">
        <v>10.61</v>
      </c>
      <c r="F65" s="232">
        <v>6</v>
      </c>
      <c r="G65" s="238">
        <f t="shared" si="0"/>
        <v>63.66</v>
      </c>
      <c r="H65" s="468"/>
      <c r="I65" s="641"/>
    </row>
    <row r="66" spans="1:9" s="473" customFormat="1" ht="21" customHeight="1">
      <c r="A66" s="889">
        <v>114799</v>
      </c>
      <c r="B66" s="575" t="s">
        <v>407</v>
      </c>
      <c r="C66" s="203" t="s">
        <v>87</v>
      </c>
      <c r="D66" s="203">
        <v>320</v>
      </c>
      <c r="E66" s="238">
        <v>11.5</v>
      </c>
      <c r="F66" s="232">
        <v>6</v>
      </c>
      <c r="G66" s="238">
        <f t="shared" si="0"/>
        <v>69</v>
      </c>
      <c r="H66" s="468"/>
      <c r="I66" s="641"/>
    </row>
    <row r="67" spans="1:9" s="473" customFormat="1" ht="21" customHeight="1">
      <c r="A67" s="889">
        <v>114800</v>
      </c>
      <c r="B67" s="575" t="s">
        <v>408</v>
      </c>
      <c r="C67" s="203" t="s">
        <v>87</v>
      </c>
      <c r="D67" s="203">
        <v>280</v>
      </c>
      <c r="E67" s="238">
        <v>12.45</v>
      </c>
      <c r="F67" s="232">
        <v>6</v>
      </c>
      <c r="G67" s="238">
        <f t="shared" si="0"/>
        <v>74.699999999999989</v>
      </c>
      <c r="H67" s="468"/>
      <c r="I67" s="641"/>
    </row>
    <row r="68" spans="1:9" s="473" customFormat="1" ht="21" customHeight="1">
      <c r="A68" s="889">
        <v>114802</v>
      </c>
      <c r="B68" s="575" t="s">
        <v>409</v>
      </c>
      <c r="C68" s="203" t="s">
        <v>87</v>
      </c>
      <c r="D68" s="203">
        <v>270</v>
      </c>
      <c r="E68" s="238">
        <v>14.54</v>
      </c>
      <c r="F68" s="232">
        <v>6</v>
      </c>
      <c r="G68" s="238">
        <f t="shared" si="0"/>
        <v>87.24</v>
      </c>
      <c r="H68" s="468"/>
      <c r="I68" s="641"/>
    </row>
    <row r="69" spans="1:9" s="234" customFormat="1" ht="21" customHeight="1">
      <c r="A69" s="889">
        <v>114803</v>
      </c>
      <c r="B69" s="575" t="s">
        <v>410</v>
      </c>
      <c r="C69" s="203" t="s">
        <v>87</v>
      </c>
      <c r="D69" s="203">
        <v>240</v>
      </c>
      <c r="E69" s="238">
        <v>16.32</v>
      </c>
      <c r="F69" s="232">
        <v>6</v>
      </c>
      <c r="G69" s="238">
        <f t="shared" si="0"/>
        <v>97.92</v>
      </c>
      <c r="H69" s="468"/>
      <c r="I69" s="641"/>
    </row>
    <row r="70" spans="1:9" s="473" customFormat="1" ht="21" customHeight="1">
      <c r="A70" s="889">
        <v>114804</v>
      </c>
      <c r="B70" s="575" t="s">
        <v>411</v>
      </c>
      <c r="C70" s="203" t="s">
        <v>87</v>
      </c>
      <c r="D70" s="203">
        <v>220</v>
      </c>
      <c r="E70" s="238">
        <v>18.55</v>
      </c>
      <c r="F70" s="232">
        <v>6</v>
      </c>
      <c r="G70" s="238">
        <f t="shared" si="0"/>
        <v>111.30000000000001</v>
      </c>
      <c r="H70" s="468"/>
      <c r="I70" s="641"/>
    </row>
    <row r="71" spans="1:9" s="201" customFormat="1" ht="21" customHeight="1">
      <c r="A71" s="889">
        <v>114805</v>
      </c>
      <c r="B71" s="575" t="s">
        <v>412</v>
      </c>
      <c r="C71" s="203" t="s">
        <v>87</v>
      </c>
      <c r="D71" s="203">
        <v>200</v>
      </c>
      <c r="E71" s="238">
        <v>20.05</v>
      </c>
      <c r="F71" s="232">
        <v>6</v>
      </c>
      <c r="G71" s="238">
        <f t="shared" si="0"/>
        <v>120.30000000000001</v>
      </c>
      <c r="H71" s="468"/>
      <c r="I71" s="641"/>
    </row>
    <row r="72" spans="1:9" s="473" customFormat="1" ht="21" customHeight="1">
      <c r="A72" s="889">
        <v>114563</v>
      </c>
      <c r="B72" s="575" t="s">
        <v>413</v>
      </c>
      <c r="C72" s="203" t="s">
        <v>87</v>
      </c>
      <c r="D72" s="203">
        <v>160</v>
      </c>
      <c r="E72" s="238">
        <v>26.95</v>
      </c>
      <c r="F72" s="232">
        <v>6</v>
      </c>
      <c r="G72" s="238">
        <f t="shared" si="0"/>
        <v>161.69999999999999</v>
      </c>
      <c r="H72" s="468"/>
      <c r="I72" s="641"/>
    </row>
    <row r="73" spans="1:9" s="473" customFormat="1" ht="43.5" customHeight="1">
      <c r="A73" s="638">
        <v>115</v>
      </c>
      <c r="B73" s="1377" t="s">
        <v>173</v>
      </c>
      <c r="C73" s="1377"/>
      <c r="D73" s="1377"/>
      <c r="E73" s="1377"/>
      <c r="F73" s="1377"/>
      <c r="G73" s="1377"/>
      <c r="H73" s="465"/>
      <c r="I73" s="641"/>
    </row>
    <row r="74" spans="1:9" s="473" customFormat="1" ht="21" customHeight="1">
      <c r="A74" s="889">
        <v>166527</v>
      </c>
      <c r="B74" s="576" t="s">
        <v>414</v>
      </c>
      <c r="C74" s="203" t="s">
        <v>87</v>
      </c>
      <c r="D74" s="203">
        <v>550</v>
      </c>
      <c r="E74" s="238">
        <v>15.06</v>
      </c>
      <c r="F74" s="232">
        <v>6</v>
      </c>
      <c r="G74" s="238">
        <f t="shared" si="0"/>
        <v>90.36</v>
      </c>
      <c r="H74" s="468"/>
      <c r="I74" s="641"/>
    </row>
    <row r="75" spans="1:9" s="473" customFormat="1" ht="21" customHeight="1">
      <c r="A75" s="889">
        <v>166529</v>
      </c>
      <c r="B75" s="576" t="s">
        <v>415</v>
      </c>
      <c r="C75" s="203" t="s">
        <v>87</v>
      </c>
      <c r="D75" s="203">
        <v>500</v>
      </c>
      <c r="E75" s="238">
        <v>17.329999999999998</v>
      </c>
      <c r="F75" s="232">
        <v>6</v>
      </c>
      <c r="G75" s="238">
        <f t="shared" si="0"/>
        <v>103.97999999999999</v>
      </c>
      <c r="H75" s="468"/>
      <c r="I75" s="641"/>
    </row>
    <row r="76" spans="1:9" s="473" customFormat="1" ht="21" customHeight="1">
      <c r="A76" s="889">
        <v>166638</v>
      </c>
      <c r="B76" s="576" t="s">
        <v>416</v>
      </c>
      <c r="C76" s="203" t="s">
        <v>87</v>
      </c>
      <c r="D76" s="203">
        <v>420</v>
      </c>
      <c r="E76" s="238">
        <v>17.98</v>
      </c>
      <c r="F76" s="232">
        <v>6</v>
      </c>
      <c r="G76" s="238">
        <f t="shared" si="0"/>
        <v>107.88</v>
      </c>
      <c r="H76" s="468"/>
      <c r="I76" s="641"/>
    </row>
    <row r="77" spans="1:9" s="473" customFormat="1" ht="21" customHeight="1">
      <c r="A77" s="889">
        <v>166639</v>
      </c>
      <c r="B77" s="576" t="s">
        <v>417</v>
      </c>
      <c r="C77" s="203" t="s">
        <v>87</v>
      </c>
      <c r="D77" s="203">
        <v>330</v>
      </c>
      <c r="E77" s="238">
        <v>18.899999999999999</v>
      </c>
      <c r="F77" s="232">
        <v>6</v>
      </c>
      <c r="G77" s="238">
        <f t="shared" si="0"/>
        <v>113.39999999999999</v>
      </c>
      <c r="H77" s="468"/>
      <c r="I77" s="641"/>
    </row>
    <row r="78" spans="1:9" s="473" customFormat="1" ht="21" customHeight="1">
      <c r="A78" s="889">
        <v>166435</v>
      </c>
      <c r="B78" s="576" t="s">
        <v>418</v>
      </c>
      <c r="C78" s="203" t="s">
        <v>87</v>
      </c>
      <c r="D78" s="203">
        <v>330</v>
      </c>
      <c r="E78" s="238">
        <v>23.6</v>
      </c>
      <c r="F78" s="232">
        <v>6</v>
      </c>
      <c r="G78" s="238">
        <f t="shared" si="0"/>
        <v>141.60000000000002</v>
      </c>
      <c r="H78" s="468"/>
      <c r="I78" s="641"/>
    </row>
    <row r="79" spans="1:9" s="473" customFormat="1" ht="21" customHeight="1">
      <c r="A79" s="889">
        <v>166640</v>
      </c>
      <c r="B79" s="576" t="s">
        <v>419</v>
      </c>
      <c r="C79" s="203" t="s">
        <v>87</v>
      </c>
      <c r="D79" s="203">
        <v>260</v>
      </c>
      <c r="E79" s="238">
        <v>28.49</v>
      </c>
      <c r="F79" s="232">
        <v>6</v>
      </c>
      <c r="G79" s="238">
        <f t="shared" si="0"/>
        <v>170.94</v>
      </c>
      <c r="H79" s="468"/>
      <c r="I79" s="641"/>
    </row>
    <row r="80" spans="1:9" s="201" customFormat="1" ht="21" customHeight="1">
      <c r="A80" s="889">
        <v>166641</v>
      </c>
      <c r="B80" s="576" t="s">
        <v>420</v>
      </c>
      <c r="C80" s="203" t="s">
        <v>87</v>
      </c>
      <c r="D80" s="203">
        <v>240</v>
      </c>
      <c r="E80" s="238">
        <v>35.82</v>
      </c>
      <c r="F80" s="232">
        <v>6</v>
      </c>
      <c r="G80" s="238">
        <f t="shared" si="0"/>
        <v>214.92000000000002</v>
      </c>
      <c r="H80" s="468"/>
      <c r="I80" s="641"/>
    </row>
    <row r="81" spans="1:9" s="208" customFormat="1" ht="21" customHeight="1">
      <c r="A81" s="889">
        <v>166643</v>
      </c>
      <c r="B81" s="576" t="s">
        <v>421</v>
      </c>
      <c r="C81" s="203" t="s">
        <v>87</v>
      </c>
      <c r="D81" s="203">
        <v>200</v>
      </c>
      <c r="E81" s="238">
        <v>40.020000000000003</v>
      </c>
      <c r="F81" s="232">
        <v>6</v>
      </c>
      <c r="G81" s="238">
        <f t="shared" si="0"/>
        <v>240.12</v>
      </c>
      <c r="H81" s="468"/>
      <c r="I81" s="641"/>
    </row>
    <row r="82" spans="1:9" s="201" customFormat="1" ht="21" customHeight="1">
      <c r="A82" s="889">
        <v>166644</v>
      </c>
      <c r="B82" s="576" t="s">
        <v>422</v>
      </c>
      <c r="C82" s="203" t="s">
        <v>87</v>
      </c>
      <c r="D82" s="203">
        <v>180</v>
      </c>
      <c r="E82" s="238">
        <v>43.83</v>
      </c>
      <c r="F82" s="232">
        <v>6</v>
      </c>
      <c r="G82" s="238">
        <f t="shared" si="0"/>
        <v>262.98</v>
      </c>
      <c r="H82" s="468"/>
      <c r="I82" s="641"/>
    </row>
    <row r="83" spans="1:9" s="201" customFormat="1" ht="18" customHeight="1">
      <c r="A83" s="638"/>
      <c r="B83" s="1377" t="s">
        <v>174</v>
      </c>
      <c r="C83" s="1377"/>
      <c r="D83" s="1377"/>
      <c r="E83" s="1377"/>
      <c r="F83" s="1377"/>
      <c r="G83" s="1377"/>
      <c r="H83" s="465"/>
      <c r="I83" s="641"/>
    </row>
    <row r="84" spans="1:9" s="201" customFormat="1" ht="21" customHeight="1">
      <c r="A84" s="890">
        <v>40331</v>
      </c>
      <c r="B84" s="584" t="s">
        <v>175</v>
      </c>
      <c r="C84" s="206" t="s">
        <v>176</v>
      </c>
      <c r="D84" s="207">
        <v>62.5</v>
      </c>
      <c r="E84" s="238">
        <v>108.27</v>
      </c>
      <c r="F84" s="366">
        <v>0.1</v>
      </c>
      <c r="G84" s="238">
        <f t="shared" ref="G84:G126" si="3">E84*F84</f>
        <v>10.827</v>
      </c>
      <c r="H84" s="468"/>
      <c r="I84" s="641"/>
    </row>
    <row r="85" spans="1:9" s="201" customFormat="1" ht="21" customHeight="1">
      <c r="A85" s="890">
        <v>75329</v>
      </c>
      <c r="B85" s="584" t="s">
        <v>177</v>
      </c>
      <c r="C85" s="206" t="s">
        <v>176</v>
      </c>
      <c r="D85" s="207">
        <v>62.5</v>
      </c>
      <c r="E85" s="238">
        <v>112.96</v>
      </c>
      <c r="F85" s="366">
        <v>0.1</v>
      </c>
      <c r="G85" s="238">
        <f t="shared" si="3"/>
        <v>11.295999999999999</v>
      </c>
      <c r="H85" s="468"/>
      <c r="I85" s="641"/>
    </row>
    <row r="86" spans="1:9" s="201" customFormat="1" ht="21" customHeight="1">
      <c r="A86" s="890">
        <v>166392</v>
      </c>
      <c r="B86" s="584" t="s">
        <v>178</v>
      </c>
      <c r="C86" s="206" t="s">
        <v>176</v>
      </c>
      <c r="D86" s="207">
        <v>62.5</v>
      </c>
      <c r="E86" s="238">
        <v>133.97</v>
      </c>
      <c r="F86" s="366">
        <v>0.1</v>
      </c>
      <c r="G86" s="238">
        <f t="shared" si="3"/>
        <v>13.397</v>
      </c>
      <c r="H86" s="468"/>
      <c r="I86" s="641"/>
    </row>
    <row r="87" spans="1:9" s="201" customFormat="1" ht="21" customHeight="1">
      <c r="A87" s="890">
        <v>99149</v>
      </c>
      <c r="B87" s="584" t="s">
        <v>179</v>
      </c>
      <c r="C87" s="206" t="s">
        <v>176</v>
      </c>
      <c r="D87" s="207">
        <v>62.5</v>
      </c>
      <c r="E87" s="582">
        <v>141.22999999999999</v>
      </c>
      <c r="F87" s="366">
        <v>0.1</v>
      </c>
      <c r="G87" s="238">
        <f t="shared" si="3"/>
        <v>14.122999999999999</v>
      </c>
      <c r="H87" s="468"/>
      <c r="I87" s="641"/>
    </row>
    <row r="88" spans="1:9" s="201" customFormat="1" ht="21" customHeight="1">
      <c r="A88" s="890">
        <v>96179</v>
      </c>
      <c r="B88" s="584" t="s">
        <v>180</v>
      </c>
      <c r="C88" s="206" t="s">
        <v>176</v>
      </c>
      <c r="D88" s="207">
        <v>62.5</v>
      </c>
      <c r="E88" s="582">
        <v>172.50000000000037</v>
      </c>
      <c r="F88" s="366">
        <v>0.1</v>
      </c>
      <c r="G88" s="238">
        <f t="shared" si="3"/>
        <v>17.250000000000039</v>
      </c>
      <c r="H88" s="468"/>
      <c r="I88" s="641"/>
    </row>
    <row r="89" spans="1:9" s="201" customFormat="1" ht="21" customHeight="1">
      <c r="A89" s="890">
        <v>165833</v>
      </c>
      <c r="B89" s="584" t="s">
        <v>181</v>
      </c>
      <c r="C89" s="203" t="s">
        <v>176</v>
      </c>
      <c r="D89" s="207">
        <v>62.5</v>
      </c>
      <c r="E89" s="582">
        <v>172.93</v>
      </c>
      <c r="F89" s="232">
        <v>0.1</v>
      </c>
      <c r="G89" s="238">
        <f t="shared" si="3"/>
        <v>17.293000000000003</v>
      </c>
      <c r="H89" s="468"/>
      <c r="I89" s="641"/>
    </row>
    <row r="90" spans="1:9" s="202" customFormat="1" ht="21" customHeight="1">
      <c r="A90" s="890">
        <v>171438</v>
      </c>
      <c r="B90" s="584" t="s">
        <v>182</v>
      </c>
      <c r="C90" s="203" t="s">
        <v>176</v>
      </c>
      <c r="D90" s="204">
        <v>25</v>
      </c>
      <c r="E90" s="582">
        <v>189.99</v>
      </c>
      <c r="F90" s="232">
        <v>0.1</v>
      </c>
      <c r="G90" s="238">
        <f t="shared" si="3"/>
        <v>18.999000000000002</v>
      </c>
      <c r="H90" s="468"/>
      <c r="I90" s="641"/>
    </row>
    <row r="91" spans="1:9" s="202" customFormat="1" ht="21" customHeight="1">
      <c r="A91" s="890">
        <v>171441</v>
      </c>
      <c r="B91" s="584" t="s">
        <v>183</v>
      </c>
      <c r="C91" s="203" t="s">
        <v>176</v>
      </c>
      <c r="D91" s="204">
        <v>25</v>
      </c>
      <c r="E91" s="582">
        <v>206.81</v>
      </c>
      <c r="F91" s="232">
        <v>0.1</v>
      </c>
      <c r="G91" s="238">
        <f t="shared" si="3"/>
        <v>20.681000000000001</v>
      </c>
      <c r="H91" s="468"/>
      <c r="I91" s="641"/>
    </row>
    <row r="92" spans="1:9" s="201" customFormat="1" ht="21" customHeight="1">
      <c r="A92" s="890">
        <v>40345</v>
      </c>
      <c r="B92" s="584" t="s">
        <v>184</v>
      </c>
      <c r="C92" s="206" t="s">
        <v>176</v>
      </c>
      <c r="D92" s="207">
        <v>25</v>
      </c>
      <c r="E92" s="582">
        <v>215.51</v>
      </c>
      <c r="F92" s="366">
        <v>0.1</v>
      </c>
      <c r="G92" s="238">
        <f t="shared" si="3"/>
        <v>21.551000000000002</v>
      </c>
      <c r="H92" s="468"/>
      <c r="I92" s="641"/>
    </row>
    <row r="93" spans="1:9" s="201" customFormat="1" ht="21" customHeight="1">
      <c r="A93" s="890">
        <v>171450</v>
      </c>
      <c r="B93" s="584" t="s">
        <v>185</v>
      </c>
      <c r="C93" s="206" t="s">
        <v>176</v>
      </c>
      <c r="D93" s="207">
        <v>25</v>
      </c>
      <c r="E93" s="582">
        <v>330.75400000000002</v>
      </c>
      <c r="F93" s="366">
        <v>0.1</v>
      </c>
      <c r="G93" s="238">
        <f t="shared" si="3"/>
        <v>33.075400000000002</v>
      </c>
      <c r="H93" s="468"/>
      <c r="I93" s="641"/>
    </row>
    <row r="94" spans="1:9" s="201" customFormat="1" ht="21" customHeight="1">
      <c r="A94" s="890">
        <v>40347</v>
      </c>
      <c r="B94" s="585" t="s">
        <v>186</v>
      </c>
      <c r="C94" s="209" t="s">
        <v>176</v>
      </c>
      <c r="D94" s="210">
        <v>25</v>
      </c>
      <c r="E94" s="582">
        <v>349.26</v>
      </c>
      <c r="F94" s="366">
        <v>0.1</v>
      </c>
      <c r="G94" s="238">
        <f t="shared" si="3"/>
        <v>34.926000000000002</v>
      </c>
      <c r="H94" s="468"/>
      <c r="I94" s="641"/>
    </row>
    <row r="95" spans="1:9" s="473" customFormat="1" ht="21" customHeight="1">
      <c r="A95" s="890">
        <v>96431</v>
      </c>
      <c r="B95" s="585" t="s">
        <v>187</v>
      </c>
      <c r="C95" s="209" t="s">
        <v>176</v>
      </c>
      <c r="D95" s="210">
        <v>25</v>
      </c>
      <c r="E95" s="582">
        <v>476.24799999999999</v>
      </c>
      <c r="F95" s="366">
        <v>0.1</v>
      </c>
      <c r="G95" s="238">
        <f t="shared" si="3"/>
        <v>47.6248</v>
      </c>
      <c r="H95" s="468"/>
      <c r="I95" s="641"/>
    </row>
    <row r="96" spans="1:9" s="201" customFormat="1" ht="18" customHeight="1">
      <c r="A96" s="638"/>
      <c r="B96" s="1377" t="s">
        <v>188</v>
      </c>
      <c r="C96" s="1377"/>
      <c r="D96" s="1377"/>
      <c r="E96" s="1377"/>
      <c r="F96" s="1377"/>
      <c r="G96" s="1377"/>
      <c r="H96" s="465"/>
      <c r="I96" s="641"/>
    </row>
    <row r="97" spans="1:9" s="473" customFormat="1" ht="21" customHeight="1">
      <c r="A97" s="888">
        <v>190099</v>
      </c>
      <c r="B97" s="576" t="s">
        <v>341</v>
      </c>
      <c r="C97" s="203" t="s">
        <v>87</v>
      </c>
      <c r="D97" s="204">
        <v>100</v>
      </c>
      <c r="E97" s="582">
        <v>8.6729999999999983</v>
      </c>
      <c r="F97" s="232">
        <v>0.3</v>
      </c>
      <c r="G97" s="238">
        <f t="shared" si="3"/>
        <v>2.6018999999999992</v>
      </c>
      <c r="H97" s="465"/>
      <c r="I97" s="641"/>
    </row>
    <row r="98" spans="1:9" s="473" customFormat="1" ht="18" customHeight="1">
      <c r="A98" s="638"/>
      <c r="B98" s="1377" t="s">
        <v>189</v>
      </c>
      <c r="C98" s="1377"/>
      <c r="D98" s="1377"/>
      <c r="E98" s="1377"/>
      <c r="F98" s="1377"/>
      <c r="G98" s="1377"/>
      <c r="H98" s="465"/>
      <c r="I98" s="641"/>
    </row>
    <row r="99" spans="1:9" s="201" customFormat="1" ht="21" customHeight="1">
      <c r="A99" s="890">
        <v>119706</v>
      </c>
      <c r="B99" s="576" t="s">
        <v>231</v>
      </c>
      <c r="C99" s="203" t="s">
        <v>87</v>
      </c>
      <c r="D99" s="204">
        <v>300</v>
      </c>
      <c r="E99" s="582">
        <v>4.49</v>
      </c>
      <c r="F99" s="232">
        <v>0.3</v>
      </c>
      <c r="G99" s="238">
        <f t="shared" si="3"/>
        <v>1.347</v>
      </c>
      <c r="H99" s="465"/>
      <c r="I99" s="641"/>
    </row>
    <row r="100" spans="1:9" s="234" customFormat="1" ht="21" customHeight="1">
      <c r="A100" s="890">
        <v>170056</v>
      </c>
      <c r="B100" s="576" t="s">
        <v>232</v>
      </c>
      <c r="C100" s="203" t="s">
        <v>87</v>
      </c>
      <c r="D100" s="204">
        <v>200</v>
      </c>
      <c r="E100" s="582">
        <v>5.53</v>
      </c>
      <c r="F100" s="232">
        <v>0.3</v>
      </c>
      <c r="G100" s="238">
        <f t="shared" si="3"/>
        <v>1.659</v>
      </c>
      <c r="H100" s="468"/>
      <c r="I100" s="641"/>
    </row>
    <row r="101" spans="1:9" s="473" customFormat="1" ht="18" customHeight="1">
      <c r="A101" s="638"/>
      <c r="B101" s="1377" t="s">
        <v>190</v>
      </c>
      <c r="C101" s="1377"/>
      <c r="D101" s="1377"/>
      <c r="E101" s="1377"/>
      <c r="F101" s="1377"/>
      <c r="G101" s="1377"/>
      <c r="H101" s="465"/>
      <c r="I101" s="641"/>
    </row>
    <row r="102" spans="1:9" s="234" customFormat="1" ht="21" customHeight="1">
      <c r="A102" s="891">
        <v>165834</v>
      </c>
      <c r="B102" s="576" t="s">
        <v>191</v>
      </c>
      <c r="C102" s="203" t="s">
        <v>87</v>
      </c>
      <c r="D102" s="204">
        <v>100</v>
      </c>
      <c r="E102" s="582">
        <v>6.1949999999999994</v>
      </c>
      <c r="F102" s="232">
        <v>0.3</v>
      </c>
      <c r="G102" s="238">
        <f t="shared" si="3"/>
        <v>1.8584999999999998</v>
      </c>
      <c r="H102" s="468"/>
      <c r="I102" s="641"/>
    </row>
    <row r="103" spans="1:9" s="234" customFormat="1" ht="18" customHeight="1">
      <c r="A103" s="634"/>
      <c r="B103" s="1377" t="s">
        <v>192</v>
      </c>
      <c r="C103" s="1377"/>
      <c r="D103" s="1377"/>
      <c r="E103" s="1377"/>
      <c r="F103" s="1377"/>
      <c r="G103" s="1377"/>
      <c r="H103" s="465"/>
      <c r="I103" s="641"/>
    </row>
    <row r="104" spans="1:9" s="234" customFormat="1" ht="21" customHeight="1">
      <c r="A104" s="892">
        <v>40326</v>
      </c>
      <c r="B104" s="576" t="s">
        <v>342</v>
      </c>
      <c r="C104" s="203" t="s">
        <v>176</v>
      </c>
      <c r="D104" s="204">
        <v>250</v>
      </c>
      <c r="E104" s="501">
        <v>33.700000000000003</v>
      </c>
      <c r="F104" s="232">
        <v>0.5</v>
      </c>
      <c r="G104" s="238">
        <f t="shared" si="3"/>
        <v>16.850000000000001</v>
      </c>
      <c r="H104" s="468"/>
      <c r="I104" s="641"/>
    </row>
    <row r="105" spans="1:9" s="234" customFormat="1" ht="21" customHeight="1">
      <c r="A105" s="890">
        <v>190097</v>
      </c>
      <c r="B105" s="576" t="s">
        <v>233</v>
      </c>
      <c r="C105" s="203" t="s">
        <v>176</v>
      </c>
      <c r="D105" s="204">
        <v>62.5</v>
      </c>
      <c r="E105" s="501">
        <v>101.12</v>
      </c>
      <c r="F105" s="232">
        <v>0.2</v>
      </c>
      <c r="G105" s="238">
        <f t="shared" si="3"/>
        <v>20.224000000000004</v>
      </c>
      <c r="H105" s="468"/>
      <c r="I105" s="641"/>
    </row>
    <row r="106" spans="1:9" s="473" customFormat="1" ht="21" customHeight="1">
      <c r="A106" s="890" t="s">
        <v>423</v>
      </c>
      <c r="B106" s="576" t="s">
        <v>234</v>
      </c>
      <c r="C106" s="203" t="s">
        <v>176</v>
      </c>
      <c r="D106" s="204">
        <v>62.5</v>
      </c>
      <c r="E106" s="973">
        <v>101.12</v>
      </c>
      <c r="F106" s="232">
        <v>0.2</v>
      </c>
      <c r="G106" s="238">
        <f t="shared" si="3"/>
        <v>20.224000000000004</v>
      </c>
      <c r="H106" s="468"/>
      <c r="I106" s="641"/>
    </row>
    <row r="107" spans="1:9" s="473" customFormat="1" ht="21" customHeight="1">
      <c r="A107" s="890">
        <v>176054</v>
      </c>
      <c r="B107" s="576" t="s">
        <v>235</v>
      </c>
      <c r="C107" s="203" t="s">
        <v>176</v>
      </c>
      <c r="D107" s="204">
        <v>125</v>
      </c>
      <c r="E107" s="973">
        <v>70.34</v>
      </c>
      <c r="F107" s="232">
        <v>0.5</v>
      </c>
      <c r="G107" s="238">
        <f t="shared" si="3"/>
        <v>35.17</v>
      </c>
      <c r="H107" s="468"/>
      <c r="I107" s="641"/>
    </row>
    <row r="108" spans="1:9" s="234" customFormat="1" ht="21" customHeight="1">
      <c r="A108" s="892">
        <v>166645</v>
      </c>
      <c r="B108" s="576" t="s">
        <v>193</v>
      </c>
      <c r="C108" s="203" t="s">
        <v>176</v>
      </c>
      <c r="D108" s="204">
        <v>25</v>
      </c>
      <c r="E108" s="973">
        <v>65.031615384615378</v>
      </c>
      <c r="F108" s="232">
        <v>0.2</v>
      </c>
      <c r="G108" s="238">
        <f t="shared" si="3"/>
        <v>13.006323076923076</v>
      </c>
      <c r="H108" s="2"/>
      <c r="I108" s="641"/>
    </row>
    <row r="109" spans="1:9" s="201" customFormat="1" ht="21" customHeight="1">
      <c r="A109" s="892">
        <v>40329</v>
      </c>
      <c r="B109" s="576" t="s">
        <v>236</v>
      </c>
      <c r="C109" s="203" t="s">
        <v>176</v>
      </c>
      <c r="D109" s="204">
        <v>50</v>
      </c>
      <c r="E109" s="973">
        <v>65.031615384615378</v>
      </c>
      <c r="F109" s="232">
        <v>0.2</v>
      </c>
      <c r="G109" s="238">
        <f t="shared" si="3"/>
        <v>13.006323076923076</v>
      </c>
      <c r="H109" s="2"/>
      <c r="I109" s="641"/>
    </row>
    <row r="110" spans="1:9" s="473" customFormat="1" ht="18" customHeight="1">
      <c r="A110" s="639"/>
      <c r="B110" s="1377" t="s">
        <v>194</v>
      </c>
      <c r="C110" s="1377"/>
      <c r="D110" s="1377"/>
      <c r="E110" s="1377"/>
      <c r="F110" s="1377"/>
      <c r="G110" s="1377"/>
      <c r="H110" s="2"/>
      <c r="I110" s="641"/>
    </row>
    <row r="111" spans="1:9" s="473" customFormat="1" ht="21" customHeight="1">
      <c r="A111" s="640">
        <v>40324</v>
      </c>
      <c r="B111" s="581" t="s">
        <v>343</v>
      </c>
      <c r="C111" s="203" t="s">
        <v>176</v>
      </c>
      <c r="D111" s="204">
        <v>72</v>
      </c>
      <c r="E111" s="582">
        <v>71.12</v>
      </c>
      <c r="F111" s="232">
        <v>0.5</v>
      </c>
      <c r="G111" s="238">
        <f t="shared" si="3"/>
        <v>35.56</v>
      </c>
      <c r="H111" s="468"/>
      <c r="I111" s="641"/>
    </row>
    <row r="112" spans="1:9" s="473" customFormat="1" ht="21" customHeight="1">
      <c r="A112" s="892">
        <v>191162</v>
      </c>
      <c r="B112" s="576" t="s">
        <v>344</v>
      </c>
      <c r="C112" s="203" t="s">
        <v>176</v>
      </c>
      <c r="D112" s="204">
        <v>50</v>
      </c>
      <c r="E112" s="582">
        <v>194.91</v>
      </c>
      <c r="F112" s="232">
        <v>0.5</v>
      </c>
      <c r="G112" s="238">
        <f t="shared" si="3"/>
        <v>97.454999999999998</v>
      </c>
      <c r="H112" s="468"/>
      <c r="I112" s="641"/>
    </row>
    <row r="113" spans="1:9" s="473" customFormat="1" ht="21" customHeight="1">
      <c r="A113" s="892">
        <v>96985</v>
      </c>
      <c r="B113" s="576" t="s">
        <v>195</v>
      </c>
      <c r="C113" s="203" t="s">
        <v>176</v>
      </c>
      <c r="D113" s="204">
        <v>216</v>
      </c>
      <c r="E113" s="582">
        <v>33.53</v>
      </c>
      <c r="F113" s="232">
        <v>0.3</v>
      </c>
      <c r="G113" s="238">
        <f t="shared" si="3"/>
        <v>10.058999999999999</v>
      </c>
      <c r="H113" s="468"/>
      <c r="I113" s="641"/>
    </row>
    <row r="114" spans="1:9" s="201" customFormat="1" ht="21" customHeight="1">
      <c r="A114" s="892">
        <v>98733</v>
      </c>
      <c r="B114" s="576" t="s">
        <v>196</v>
      </c>
      <c r="C114" s="203" t="s">
        <v>176</v>
      </c>
      <c r="D114" s="204">
        <v>75</v>
      </c>
      <c r="E114" s="582">
        <v>79.33</v>
      </c>
      <c r="F114" s="232">
        <v>0.3</v>
      </c>
      <c r="G114" s="238">
        <f t="shared" si="3"/>
        <v>23.798999999999999</v>
      </c>
      <c r="H114" s="468"/>
      <c r="I114" s="641"/>
    </row>
    <row r="115" spans="1:9" s="473" customFormat="1" ht="18" customHeight="1">
      <c r="A115" s="631"/>
      <c r="B115" s="1377" t="s">
        <v>197</v>
      </c>
      <c r="C115" s="1377"/>
      <c r="D115" s="1377"/>
      <c r="E115" s="1377"/>
      <c r="F115" s="1377"/>
      <c r="G115" s="1377"/>
      <c r="H115" s="2"/>
      <c r="I115" s="641"/>
    </row>
    <row r="116" spans="1:9" s="473" customFormat="1" ht="21" customHeight="1">
      <c r="A116" s="890">
        <v>97653</v>
      </c>
      <c r="B116" s="576" t="s">
        <v>345</v>
      </c>
      <c r="C116" s="203" t="s">
        <v>176</v>
      </c>
      <c r="D116" s="204">
        <v>50</v>
      </c>
      <c r="E116" s="501">
        <v>70.34</v>
      </c>
      <c r="F116" s="232">
        <v>0.5</v>
      </c>
      <c r="G116" s="238">
        <f t="shared" si="3"/>
        <v>35.17</v>
      </c>
      <c r="H116" s="468"/>
      <c r="I116" s="641"/>
    </row>
    <row r="117" spans="1:9" s="363" customFormat="1" ht="21" customHeight="1">
      <c r="A117" s="890">
        <v>207945</v>
      </c>
      <c r="B117" s="576" t="s">
        <v>198</v>
      </c>
      <c r="C117" s="203" t="s">
        <v>176</v>
      </c>
      <c r="D117" s="204">
        <v>50</v>
      </c>
      <c r="E117" s="238">
        <v>80.599999999999994</v>
      </c>
      <c r="F117" s="232">
        <v>0.5</v>
      </c>
      <c r="G117" s="238">
        <f t="shared" si="3"/>
        <v>40.299999999999997</v>
      </c>
      <c r="H117" s="468"/>
      <c r="I117" s="641"/>
    </row>
    <row r="118" spans="1:9" s="201" customFormat="1" ht="21" customHeight="1">
      <c r="A118" s="890">
        <v>201048</v>
      </c>
      <c r="B118" s="576" t="s">
        <v>199</v>
      </c>
      <c r="C118" s="203" t="s">
        <v>176</v>
      </c>
      <c r="D118" s="204">
        <v>50</v>
      </c>
      <c r="E118" s="238">
        <v>85</v>
      </c>
      <c r="F118" s="232">
        <v>0.5</v>
      </c>
      <c r="G118" s="238">
        <f t="shared" si="3"/>
        <v>42.5</v>
      </c>
      <c r="H118" s="468"/>
      <c r="I118" s="641"/>
    </row>
    <row r="119" spans="1:9" s="473" customFormat="1" ht="18" customHeight="1">
      <c r="A119" s="631"/>
      <c r="B119" s="1377" t="s">
        <v>200</v>
      </c>
      <c r="C119" s="1377"/>
      <c r="D119" s="1377"/>
      <c r="E119" s="1377"/>
      <c r="F119" s="1377"/>
      <c r="G119" s="1377"/>
      <c r="H119" s="2"/>
      <c r="I119" s="641"/>
    </row>
    <row r="120" spans="1:9" s="473" customFormat="1" ht="21" customHeight="1">
      <c r="A120" s="890">
        <v>166433</v>
      </c>
      <c r="B120" s="576" t="s">
        <v>237</v>
      </c>
      <c r="C120" s="203" t="s">
        <v>176</v>
      </c>
      <c r="D120" s="204">
        <v>50</v>
      </c>
      <c r="E120" s="501">
        <v>445.5</v>
      </c>
      <c r="F120" s="232">
        <v>0.05</v>
      </c>
      <c r="G120" s="238">
        <f t="shared" si="3"/>
        <v>22.275000000000002</v>
      </c>
      <c r="H120" s="468"/>
      <c r="I120" s="641"/>
    </row>
    <row r="121" spans="1:9" s="363" customFormat="1" ht="21" customHeight="1">
      <c r="A121" s="890">
        <v>166240</v>
      </c>
      <c r="B121" s="576" t="s">
        <v>346</v>
      </c>
      <c r="C121" s="203" t="s">
        <v>176</v>
      </c>
      <c r="D121" s="204">
        <v>50</v>
      </c>
      <c r="E121" s="501">
        <v>445.5</v>
      </c>
      <c r="F121" s="232">
        <v>0.05</v>
      </c>
      <c r="G121" s="238">
        <f t="shared" si="3"/>
        <v>22.275000000000002</v>
      </c>
      <c r="H121" s="468"/>
      <c r="I121" s="641"/>
    </row>
    <row r="122" spans="1:9" s="363" customFormat="1" ht="21" customHeight="1">
      <c r="A122" s="890">
        <v>208201</v>
      </c>
      <c r="B122" s="576" t="s">
        <v>347</v>
      </c>
      <c r="C122" s="203" t="s">
        <v>176</v>
      </c>
      <c r="D122" s="204">
        <v>62.5</v>
      </c>
      <c r="E122" s="501">
        <v>445.5</v>
      </c>
      <c r="F122" s="232">
        <v>0.05</v>
      </c>
      <c r="G122" s="238">
        <f t="shared" si="3"/>
        <v>22.275000000000002</v>
      </c>
      <c r="H122" s="2"/>
      <c r="I122" s="641"/>
    </row>
    <row r="123" spans="1:9" s="201" customFormat="1" ht="21" customHeight="1">
      <c r="A123" s="890">
        <v>176478</v>
      </c>
      <c r="B123" s="576" t="s">
        <v>238</v>
      </c>
      <c r="C123" s="203" t="s">
        <v>176</v>
      </c>
      <c r="D123" s="204">
        <v>62.5</v>
      </c>
      <c r="E123" s="501">
        <v>445.5</v>
      </c>
      <c r="F123" s="232">
        <v>0.05</v>
      </c>
      <c r="G123" s="238">
        <f t="shared" si="3"/>
        <v>22.275000000000002</v>
      </c>
      <c r="H123" s="2"/>
      <c r="I123" s="641"/>
    </row>
    <row r="124" spans="1:9" s="201" customFormat="1" ht="18" customHeight="1">
      <c r="A124" s="631"/>
      <c r="B124" s="1377" t="s">
        <v>201</v>
      </c>
      <c r="C124" s="1377"/>
      <c r="D124" s="1377"/>
      <c r="E124" s="1377"/>
      <c r="F124" s="1377"/>
      <c r="G124" s="1377"/>
      <c r="H124" s="2"/>
      <c r="I124" s="641"/>
    </row>
    <row r="125" spans="1:9" s="473" customFormat="1" ht="21" customHeight="1">
      <c r="A125" s="631"/>
      <c r="B125" s="576" t="s">
        <v>202</v>
      </c>
      <c r="C125" s="203" t="s">
        <v>152</v>
      </c>
      <c r="D125" s="204">
        <v>0.8</v>
      </c>
      <c r="E125" s="238">
        <v>733.75</v>
      </c>
      <c r="F125" s="232">
        <v>0.2</v>
      </c>
      <c r="G125" s="238">
        <f t="shared" si="3"/>
        <v>146.75</v>
      </c>
      <c r="H125" s="468"/>
      <c r="I125" s="641"/>
    </row>
    <row r="126" spans="1:9" s="473" customFormat="1" ht="21" customHeight="1">
      <c r="A126" s="631"/>
      <c r="B126" s="576" t="s">
        <v>203</v>
      </c>
      <c r="C126" s="203" t="s">
        <v>149</v>
      </c>
      <c r="D126" s="204">
        <v>1.5</v>
      </c>
      <c r="E126" s="238">
        <v>309.66000000000003</v>
      </c>
      <c r="F126" s="232">
        <v>3</v>
      </c>
      <c r="G126" s="238">
        <f t="shared" si="3"/>
        <v>928.98</v>
      </c>
      <c r="H126" s="468"/>
      <c r="I126" s="641"/>
    </row>
    <row r="127" spans="1:9" s="473" customFormat="1" ht="12.75" customHeight="1">
      <c r="A127" s="631"/>
      <c r="B127" s="476"/>
      <c r="C127" s="471"/>
      <c r="D127" s="466"/>
      <c r="E127" s="477"/>
      <c r="F127" s="470"/>
      <c r="G127" s="477"/>
      <c r="H127" s="468"/>
    </row>
    <row r="128" spans="1:9" s="201" customFormat="1" ht="12.75" customHeight="1">
      <c r="A128" s="631"/>
      <c r="B128" s="110" t="s">
        <v>16</v>
      </c>
      <c r="C128" s="471"/>
      <c r="D128" s="466"/>
      <c r="E128" s="477"/>
      <c r="F128" s="940"/>
      <c r="G128" s="940"/>
      <c r="H128" s="2"/>
    </row>
    <row r="129" spans="1:8" s="201" customFormat="1" ht="12.75" customHeight="1">
      <c r="A129" s="631"/>
      <c r="B129" s="1384" t="s">
        <v>23</v>
      </c>
      <c r="C129" s="1384"/>
      <c r="D129" s="1384"/>
      <c r="E129" s="368"/>
      <c r="F129" s="472"/>
      <c r="G129" s="472"/>
      <c r="H129" s="2"/>
    </row>
    <row r="130" spans="1:8" s="201" customFormat="1" ht="12.75" customHeight="1">
      <c r="A130" s="631"/>
      <c r="B130" s="1384" t="s">
        <v>22</v>
      </c>
      <c r="C130" s="1384"/>
      <c r="D130" s="1384"/>
      <c r="E130" s="368"/>
      <c r="F130" s="1389"/>
      <c r="G130" s="1389"/>
      <c r="H130" s="2"/>
    </row>
    <row r="131" spans="1:8" s="201" customFormat="1" ht="12.75" customHeight="1">
      <c r="A131" s="631"/>
      <c r="B131" s="1384" t="s">
        <v>498</v>
      </c>
      <c r="C131" s="1384"/>
      <c r="D131" s="1384"/>
      <c r="E131" s="368"/>
      <c r="F131" s="218"/>
      <c r="G131" s="475"/>
      <c r="H131" s="2"/>
    </row>
    <row r="132" spans="1:8" s="201" customFormat="1" ht="12.75" customHeight="1">
      <c r="A132" s="631"/>
      <c r="B132" s="1384" t="s">
        <v>499</v>
      </c>
      <c r="C132" s="1384"/>
      <c r="D132" s="1384"/>
      <c r="E132" s="368"/>
      <c r="F132" s="218"/>
      <c r="G132" s="475"/>
      <c r="H132" s="2"/>
    </row>
    <row r="133" spans="1:8" s="201" customFormat="1" ht="12.75" customHeight="1">
      <c r="A133" s="631"/>
      <c r="B133" s="1384" t="s">
        <v>348</v>
      </c>
      <c r="C133" s="1384"/>
      <c r="D133" s="1384"/>
      <c r="E133" s="368"/>
      <c r="H133" s="2"/>
    </row>
    <row r="134" spans="1:8" s="473" customFormat="1" ht="15.75" customHeight="1">
      <c r="A134" s="631"/>
      <c r="B134" s="1384" t="s">
        <v>470</v>
      </c>
      <c r="C134" s="1384"/>
      <c r="D134" s="1384"/>
      <c r="E134" s="367"/>
      <c r="F134" s="367"/>
      <c r="G134" s="367"/>
      <c r="H134" s="2"/>
    </row>
    <row r="135" spans="1:8" s="201" customFormat="1" ht="21.75" customHeight="1">
      <c r="A135" s="631"/>
      <c r="B135" s="1385"/>
      <c r="C135" s="1386"/>
      <c r="D135" s="1386"/>
      <c r="E135" s="1386"/>
      <c r="F135" s="1386"/>
      <c r="G135" s="205"/>
      <c r="H135" s="2"/>
    </row>
    <row r="136" spans="1:8" s="201" customFormat="1" ht="21.75" customHeight="1">
      <c r="A136" s="631"/>
      <c r="B136" s="1387"/>
      <c r="C136" s="1388"/>
      <c r="D136" s="1388"/>
      <c r="E136" s="1388"/>
      <c r="F136" s="1388"/>
      <c r="H136" s="2"/>
    </row>
    <row r="137" spans="1:8" s="201" customFormat="1" ht="18" customHeight="1">
      <c r="A137" s="631"/>
      <c r="B137" s="463"/>
      <c r="C137" s="211"/>
      <c r="D137" s="212"/>
      <c r="E137" s="215"/>
      <c r="F137" s="213"/>
      <c r="G137" s="214"/>
      <c r="H137" s="2"/>
    </row>
    <row r="138" spans="1:8" s="201" customFormat="1" ht="18" customHeight="1">
      <c r="A138" s="631"/>
      <c r="B138" s="463"/>
      <c r="C138" s="211"/>
      <c r="D138" s="212"/>
      <c r="E138" s="215"/>
      <c r="G138" s="167"/>
      <c r="H138" s="2"/>
    </row>
    <row r="139" spans="1:8" s="201" customFormat="1" ht="18" customHeight="1">
      <c r="A139" s="631"/>
      <c r="B139" s="463"/>
      <c r="C139" s="211"/>
      <c r="D139" s="212"/>
      <c r="E139" s="215"/>
      <c r="G139" s="219"/>
      <c r="H139" s="2"/>
    </row>
    <row r="140" spans="1:8" s="201" customFormat="1" ht="18" customHeight="1">
      <c r="A140" s="631"/>
      <c r="B140" s="463"/>
      <c r="C140" s="211"/>
      <c r="D140" s="212"/>
      <c r="E140" s="215"/>
      <c r="G140" s="941"/>
      <c r="H140" s="2"/>
    </row>
    <row r="141" spans="1:8" s="201" customFormat="1" ht="18" customHeight="1">
      <c r="A141" s="631"/>
      <c r="B141" s="463"/>
      <c r="C141" s="211"/>
      <c r="D141" s="212"/>
      <c r="E141" s="215"/>
      <c r="G141" s="220"/>
      <c r="H141" s="2"/>
    </row>
    <row r="142" spans="1:8" s="201" customFormat="1" ht="18" customHeight="1">
      <c r="A142" s="631"/>
      <c r="B142" s="463"/>
      <c r="C142" s="211"/>
      <c r="D142" s="212"/>
      <c r="E142" s="215"/>
      <c r="G142" s="220"/>
      <c r="H142" s="2"/>
    </row>
    <row r="143" spans="1:8" s="201" customFormat="1" ht="18" customHeight="1">
      <c r="A143" s="631"/>
      <c r="B143" s="463"/>
      <c r="C143" s="211"/>
      <c r="D143" s="212"/>
      <c r="E143" s="215"/>
      <c r="F143" s="213"/>
      <c r="G143" s="214"/>
      <c r="H143" s="2"/>
    </row>
    <row r="144" spans="1:8" s="201" customFormat="1" ht="18" customHeight="1">
      <c r="A144" s="631"/>
      <c r="B144" s="463"/>
      <c r="C144" s="211"/>
      <c r="D144" s="212"/>
      <c r="E144" s="215"/>
      <c r="F144" s="213"/>
      <c r="G144" s="214"/>
      <c r="H144" s="2"/>
    </row>
    <row r="145" spans="1:8" s="201" customFormat="1" ht="18" customHeight="1">
      <c r="A145" s="631"/>
      <c r="B145" s="463"/>
      <c r="C145" s="211"/>
      <c r="D145" s="212"/>
      <c r="E145" s="215"/>
      <c r="F145" s="213"/>
      <c r="G145" s="214"/>
      <c r="H145" s="2"/>
    </row>
    <row r="146" spans="1:8" s="201" customFormat="1" ht="18" customHeight="1">
      <c r="A146" s="631"/>
      <c r="B146" s="463"/>
      <c r="C146" s="211"/>
      <c r="D146" s="212"/>
      <c r="E146" s="215"/>
      <c r="F146" s="213"/>
      <c r="G146" s="214"/>
      <c r="H146" s="2"/>
    </row>
    <row r="147" spans="1:8" s="201" customFormat="1" ht="18" customHeight="1">
      <c r="A147" s="631"/>
      <c r="B147" s="463"/>
      <c r="C147" s="211"/>
      <c r="D147" s="212"/>
      <c r="E147" s="215"/>
      <c r="F147" s="213"/>
      <c r="G147" s="214"/>
      <c r="H147" s="2"/>
    </row>
    <row r="148" spans="1:8" s="201" customFormat="1" ht="18" customHeight="1">
      <c r="A148" s="631"/>
      <c r="B148" s="463"/>
      <c r="C148" s="211"/>
      <c r="D148" s="212"/>
      <c r="E148" s="215"/>
      <c r="F148" s="213"/>
      <c r="G148" s="214"/>
      <c r="H148" s="2"/>
    </row>
    <row r="149" spans="1:8" s="201" customFormat="1" ht="18" customHeight="1">
      <c r="A149" s="631"/>
      <c r="B149" s="463"/>
      <c r="C149" s="211"/>
      <c r="D149" s="212"/>
      <c r="E149" s="215"/>
      <c r="F149" s="213"/>
      <c r="G149" s="214"/>
      <c r="H149" s="2"/>
    </row>
    <row r="150" spans="1:8" s="201" customFormat="1" ht="18" customHeight="1">
      <c r="A150" s="631"/>
      <c r="B150" s="463"/>
      <c r="C150" s="211"/>
      <c r="D150" s="212"/>
      <c r="E150" s="215"/>
      <c r="F150" s="213"/>
      <c r="G150" s="214"/>
      <c r="H150" s="2"/>
    </row>
    <row r="151" spans="1:8" s="201" customFormat="1" ht="18" customHeight="1">
      <c r="A151" s="631"/>
      <c r="B151" s="463"/>
      <c r="C151" s="211"/>
      <c r="D151" s="212"/>
      <c r="E151" s="215"/>
      <c r="F151" s="213"/>
      <c r="G151" s="214"/>
      <c r="H151" s="2"/>
    </row>
    <row r="152" spans="1:8" s="201" customFormat="1" ht="18" customHeight="1">
      <c r="A152" s="631"/>
      <c r="B152" s="463"/>
      <c r="C152" s="211"/>
      <c r="D152" s="212"/>
      <c r="E152" s="215"/>
      <c r="F152" s="213"/>
      <c r="G152" s="214"/>
      <c r="H152" s="2"/>
    </row>
    <row r="153" spans="1:8" s="201" customFormat="1" ht="18" customHeight="1">
      <c r="A153" s="631"/>
      <c r="B153" s="463"/>
      <c r="C153" s="211"/>
      <c r="D153" s="212"/>
      <c r="E153" s="215"/>
      <c r="F153" s="213"/>
      <c r="G153" s="214"/>
      <c r="H153" s="2"/>
    </row>
    <row r="154" spans="1:8" s="201" customFormat="1" ht="18" customHeight="1">
      <c r="A154" s="631"/>
      <c r="B154" s="463"/>
      <c r="C154" s="211"/>
      <c r="D154" s="212"/>
      <c r="E154" s="215"/>
      <c r="F154" s="213"/>
      <c r="G154" s="214"/>
      <c r="H154" s="2"/>
    </row>
    <row r="155" spans="1:8" s="201" customFormat="1" ht="18" customHeight="1">
      <c r="A155" s="631"/>
      <c r="B155" s="463"/>
      <c r="C155" s="211"/>
      <c r="D155" s="212"/>
      <c r="E155" s="215"/>
      <c r="F155" s="213"/>
      <c r="G155" s="214"/>
      <c r="H155" s="2"/>
    </row>
    <row r="156" spans="1:8" s="201" customFormat="1" ht="18" customHeight="1">
      <c r="A156" s="631"/>
      <c r="B156" s="463"/>
      <c r="C156" s="211"/>
      <c r="D156" s="212"/>
      <c r="E156" s="215"/>
      <c r="F156" s="213"/>
      <c r="G156" s="214"/>
      <c r="H156" s="2"/>
    </row>
    <row r="157" spans="1:8" s="201" customFormat="1" ht="18" customHeight="1">
      <c r="A157" s="631"/>
      <c r="B157" s="463"/>
      <c r="C157" s="211"/>
      <c r="D157" s="212"/>
      <c r="E157" s="215"/>
      <c r="F157" s="213"/>
      <c r="G157" s="214"/>
      <c r="H157" s="2"/>
    </row>
    <row r="158" spans="1:8" s="201" customFormat="1" ht="18" customHeight="1">
      <c r="A158" s="631"/>
      <c r="B158" s="463"/>
      <c r="C158" s="211"/>
      <c r="D158" s="212"/>
      <c r="E158" s="215"/>
      <c r="F158" s="213"/>
      <c r="G158" s="214"/>
      <c r="H158" s="2"/>
    </row>
    <row r="159" spans="1:8" s="201" customFormat="1" ht="18" customHeight="1">
      <c r="A159" s="631"/>
      <c r="B159" s="463"/>
      <c r="C159" s="211"/>
      <c r="D159" s="212"/>
      <c r="E159" s="215"/>
      <c r="F159" s="213"/>
      <c r="G159" s="214"/>
      <c r="H159" s="2"/>
    </row>
    <row r="160" spans="1:8" s="201" customFormat="1" ht="18" customHeight="1">
      <c r="A160" s="631"/>
      <c r="B160" s="463"/>
      <c r="C160" s="211"/>
      <c r="D160" s="212"/>
      <c r="E160" s="215"/>
      <c r="F160" s="213"/>
      <c r="G160" s="214"/>
      <c r="H160" s="2"/>
    </row>
    <row r="161" spans="1:8" s="201" customFormat="1" ht="18" customHeight="1">
      <c r="A161" s="631"/>
      <c r="B161" s="463"/>
      <c r="C161" s="211"/>
      <c r="D161" s="212"/>
      <c r="E161" s="215"/>
      <c r="F161" s="213"/>
      <c r="G161" s="214"/>
      <c r="H161" s="2"/>
    </row>
    <row r="162" spans="1:8" s="201" customFormat="1" ht="18" customHeight="1">
      <c r="A162" s="631"/>
      <c r="B162" s="463"/>
      <c r="C162" s="211"/>
      <c r="D162" s="212"/>
      <c r="E162" s="215"/>
      <c r="F162" s="213"/>
      <c r="G162" s="214"/>
      <c r="H162" s="2"/>
    </row>
    <row r="163" spans="1:8" s="201" customFormat="1" ht="18" customHeight="1">
      <c r="A163" s="631"/>
      <c r="B163" s="463"/>
      <c r="C163" s="211"/>
      <c r="D163" s="212"/>
      <c r="E163" s="215"/>
      <c r="F163" s="213"/>
      <c r="G163" s="214"/>
      <c r="H163" s="2"/>
    </row>
    <row r="164" spans="1:8" s="201" customFormat="1" ht="18" customHeight="1">
      <c r="A164" s="631"/>
      <c r="B164" s="463"/>
      <c r="C164" s="211"/>
      <c r="D164" s="212"/>
      <c r="E164" s="215"/>
      <c r="F164" s="213"/>
      <c r="G164" s="214"/>
      <c r="H164" s="2"/>
    </row>
    <row r="165" spans="1:8" s="201" customFormat="1" ht="18" customHeight="1">
      <c r="A165" s="631"/>
      <c r="B165" s="463"/>
      <c r="C165" s="211"/>
      <c r="D165" s="212"/>
      <c r="E165" s="215"/>
      <c r="F165" s="213"/>
      <c r="G165" s="214"/>
      <c r="H165" s="2"/>
    </row>
    <row r="166" spans="1:8" s="201" customFormat="1" ht="18" customHeight="1">
      <c r="A166" s="631"/>
      <c r="B166" s="463"/>
      <c r="C166" s="211"/>
      <c r="D166" s="212"/>
      <c r="E166" s="215"/>
      <c r="F166" s="213"/>
      <c r="G166" s="214"/>
      <c r="H166" s="2"/>
    </row>
    <row r="167" spans="1:8" s="201" customFormat="1" ht="18" customHeight="1">
      <c r="A167" s="631"/>
      <c r="B167" s="463"/>
      <c r="C167" s="211"/>
      <c r="D167" s="212"/>
      <c r="E167" s="215"/>
      <c r="F167" s="213"/>
      <c r="G167" s="214"/>
      <c r="H167" s="2"/>
    </row>
    <row r="168" spans="1:8" s="201" customFormat="1" ht="18" customHeight="1">
      <c r="A168" s="631"/>
      <c r="B168" s="463"/>
      <c r="C168" s="211"/>
      <c r="D168" s="212"/>
      <c r="E168" s="215"/>
      <c r="F168" s="213"/>
      <c r="G168" s="214"/>
      <c r="H168" s="2"/>
    </row>
    <row r="169" spans="1:8" s="201" customFormat="1" ht="18" customHeight="1">
      <c r="A169" s="631"/>
      <c r="B169" s="463"/>
      <c r="C169" s="211"/>
      <c r="D169" s="212"/>
      <c r="E169" s="215"/>
      <c r="F169" s="213"/>
      <c r="G169" s="214"/>
      <c r="H169" s="2"/>
    </row>
    <row r="170" spans="1:8" s="201" customFormat="1" ht="18" customHeight="1">
      <c r="A170" s="631"/>
      <c r="B170" s="463"/>
      <c r="C170" s="211"/>
      <c r="D170" s="212"/>
      <c r="E170" s="215"/>
      <c r="F170" s="213"/>
      <c r="G170" s="214"/>
      <c r="H170" s="2"/>
    </row>
    <row r="171" spans="1:8" s="201" customFormat="1" ht="18" customHeight="1">
      <c r="A171" s="631"/>
      <c r="B171" s="463"/>
      <c r="C171" s="211"/>
      <c r="D171" s="212"/>
      <c r="E171" s="215"/>
      <c r="F171" s="213"/>
      <c r="G171" s="214"/>
      <c r="H171" s="2"/>
    </row>
    <row r="172" spans="1:8" s="201" customFormat="1" ht="18" customHeight="1">
      <c r="A172" s="631"/>
      <c r="B172" s="463"/>
      <c r="C172" s="211"/>
      <c r="D172" s="212"/>
      <c r="E172" s="215"/>
      <c r="F172" s="213"/>
      <c r="G172" s="214"/>
      <c r="H172" s="2"/>
    </row>
    <row r="173" spans="1:8" s="201" customFormat="1" ht="18" customHeight="1">
      <c r="A173" s="631"/>
      <c r="B173" s="463"/>
      <c r="C173" s="211"/>
      <c r="D173" s="212"/>
      <c r="E173" s="215"/>
      <c r="F173" s="213"/>
      <c r="G173" s="214"/>
      <c r="H173" s="2"/>
    </row>
    <row r="174" spans="1:8" s="201" customFormat="1" ht="18" customHeight="1">
      <c r="A174" s="631"/>
      <c r="B174" s="463"/>
      <c r="C174" s="211"/>
      <c r="D174" s="212"/>
      <c r="E174" s="215"/>
      <c r="F174" s="213"/>
      <c r="G174" s="214"/>
      <c r="H174" s="2"/>
    </row>
    <row r="175" spans="1:8" s="201" customFormat="1" ht="18" customHeight="1">
      <c r="A175" s="631"/>
      <c r="B175" s="463"/>
      <c r="C175" s="211"/>
      <c r="D175" s="212"/>
      <c r="E175" s="215"/>
      <c r="F175" s="213"/>
      <c r="G175" s="214"/>
      <c r="H175" s="2"/>
    </row>
    <row r="176" spans="1:8" s="201" customFormat="1" ht="18" customHeight="1">
      <c r="A176" s="631"/>
      <c r="B176" s="463"/>
      <c r="C176" s="211"/>
      <c r="D176" s="212"/>
      <c r="E176" s="215"/>
      <c r="F176" s="213"/>
      <c r="G176" s="214"/>
      <c r="H176" s="2"/>
    </row>
    <row r="177" spans="1:8" s="201" customFormat="1" ht="18" customHeight="1">
      <c r="A177" s="631"/>
      <c r="B177" s="463"/>
      <c r="C177" s="211"/>
      <c r="D177" s="212"/>
      <c r="E177" s="215"/>
      <c r="F177" s="213"/>
      <c r="G177" s="214"/>
      <c r="H177" s="2"/>
    </row>
    <row r="178" spans="1:8" s="201" customFormat="1" ht="18" customHeight="1">
      <c r="A178" s="631"/>
      <c r="B178" s="463"/>
      <c r="C178" s="211"/>
      <c r="D178" s="212"/>
      <c r="E178" s="215"/>
      <c r="F178" s="213"/>
      <c r="G178" s="214"/>
      <c r="H178" s="2"/>
    </row>
    <row r="179" spans="1:8" s="201" customFormat="1" ht="18" customHeight="1">
      <c r="A179" s="631"/>
      <c r="B179" s="463"/>
      <c r="C179" s="211"/>
      <c r="D179" s="212"/>
      <c r="E179" s="215"/>
      <c r="F179" s="213"/>
      <c r="G179" s="214"/>
      <c r="H179" s="2"/>
    </row>
    <row r="180" spans="1:8" s="201" customFormat="1" ht="18" customHeight="1">
      <c r="A180" s="631"/>
      <c r="B180" s="463"/>
      <c r="C180" s="211"/>
      <c r="D180" s="212"/>
      <c r="E180" s="215"/>
      <c r="F180" s="213"/>
      <c r="G180" s="214"/>
      <c r="H180" s="2"/>
    </row>
    <row r="181" spans="1:8" s="201" customFormat="1" ht="18" customHeight="1">
      <c r="A181" s="631"/>
      <c r="B181" s="463"/>
      <c r="C181" s="211"/>
      <c r="D181" s="212"/>
      <c r="E181" s="215"/>
      <c r="F181" s="213"/>
      <c r="G181" s="214"/>
      <c r="H181" s="2"/>
    </row>
    <row r="182" spans="1:8" s="201" customFormat="1" ht="18" customHeight="1">
      <c r="A182" s="631"/>
      <c r="B182" s="463"/>
      <c r="C182" s="211"/>
      <c r="D182" s="212"/>
      <c r="E182" s="215"/>
      <c r="F182" s="213"/>
      <c r="G182" s="214"/>
      <c r="H182" s="2"/>
    </row>
    <row r="183" spans="1:8" s="201" customFormat="1" ht="18" customHeight="1">
      <c r="A183" s="631"/>
      <c r="B183" s="463"/>
      <c r="C183" s="211"/>
      <c r="D183" s="212"/>
      <c r="E183" s="215"/>
      <c r="F183" s="213"/>
      <c r="G183" s="214"/>
      <c r="H183" s="2"/>
    </row>
    <row r="184" spans="1:8" s="201" customFormat="1" ht="18" customHeight="1">
      <c r="A184" s="631"/>
      <c r="B184" s="463"/>
      <c r="C184" s="211"/>
      <c r="D184" s="212"/>
      <c r="E184" s="215"/>
      <c r="F184" s="213"/>
      <c r="G184" s="214"/>
      <c r="H184" s="2"/>
    </row>
    <row r="185" spans="1:8" s="201" customFormat="1" ht="18" customHeight="1">
      <c r="A185" s="631"/>
      <c r="B185" s="463"/>
      <c r="C185" s="211"/>
      <c r="D185" s="212"/>
      <c r="E185" s="215"/>
      <c r="F185" s="213"/>
      <c r="G185" s="214"/>
      <c r="H185" s="2"/>
    </row>
    <row r="186" spans="1:8" s="201" customFormat="1" ht="18" customHeight="1">
      <c r="A186" s="631"/>
      <c r="B186" s="463"/>
      <c r="C186" s="211"/>
      <c r="D186" s="212"/>
      <c r="E186" s="215"/>
      <c r="F186" s="213"/>
      <c r="G186" s="214"/>
      <c r="H186" s="2"/>
    </row>
    <row r="187" spans="1:8" s="201" customFormat="1" ht="18" customHeight="1">
      <c r="A187" s="631"/>
      <c r="B187" s="463"/>
      <c r="C187" s="211"/>
      <c r="D187" s="212"/>
      <c r="E187" s="215"/>
      <c r="F187" s="213"/>
      <c r="G187" s="214"/>
      <c r="H187" s="2"/>
    </row>
    <row r="188" spans="1:8" s="201" customFormat="1" ht="18" customHeight="1">
      <c r="A188" s="631"/>
      <c r="B188" s="463"/>
      <c r="C188" s="211"/>
      <c r="D188" s="212"/>
      <c r="E188" s="215"/>
      <c r="F188" s="213"/>
      <c r="G188" s="214"/>
      <c r="H188" s="2"/>
    </row>
    <row r="189" spans="1:8" s="201" customFormat="1" ht="18" customHeight="1">
      <c r="A189" s="631"/>
      <c r="B189" s="463"/>
      <c r="C189" s="211"/>
      <c r="D189" s="212"/>
      <c r="E189" s="215"/>
      <c r="F189" s="213"/>
      <c r="G189" s="214"/>
      <c r="H189" s="2"/>
    </row>
    <row r="190" spans="1:8" s="201" customFormat="1" ht="18" customHeight="1">
      <c r="A190" s="631"/>
      <c r="B190" s="463"/>
      <c r="C190" s="211"/>
      <c r="D190" s="212"/>
      <c r="E190" s="215"/>
      <c r="F190" s="213"/>
      <c r="G190" s="214"/>
      <c r="H190" s="2"/>
    </row>
    <row r="191" spans="1:8" s="201" customFormat="1" ht="18" customHeight="1">
      <c r="A191" s="631"/>
      <c r="B191" s="463"/>
      <c r="C191" s="211"/>
      <c r="D191" s="212"/>
      <c r="E191" s="215"/>
      <c r="F191" s="213"/>
      <c r="G191" s="214"/>
      <c r="H191" s="2"/>
    </row>
    <row r="192" spans="1:8" s="201" customFormat="1" ht="18" customHeight="1">
      <c r="A192" s="631"/>
      <c r="B192" s="463"/>
      <c r="C192" s="211"/>
      <c r="D192" s="212"/>
      <c r="E192" s="215"/>
      <c r="F192" s="213"/>
      <c r="G192" s="214"/>
      <c r="H192" s="2"/>
    </row>
    <row r="193" spans="1:8" s="201" customFormat="1" ht="18" customHeight="1">
      <c r="A193" s="631"/>
      <c r="B193" s="463"/>
      <c r="C193" s="211"/>
      <c r="D193" s="212"/>
      <c r="E193" s="215"/>
      <c r="F193" s="213"/>
      <c r="G193" s="214"/>
      <c r="H193" s="2"/>
    </row>
    <row r="194" spans="1:8" s="201" customFormat="1" ht="18" customHeight="1">
      <c r="A194" s="631"/>
      <c r="B194" s="463"/>
      <c r="C194" s="211"/>
      <c r="D194" s="212"/>
      <c r="E194" s="215"/>
      <c r="F194" s="213"/>
      <c r="G194" s="214"/>
      <c r="H194" s="2"/>
    </row>
    <row r="195" spans="1:8" s="201" customFormat="1" ht="18" customHeight="1">
      <c r="A195" s="631"/>
      <c r="B195" s="463"/>
      <c r="C195" s="211"/>
      <c r="D195" s="212"/>
      <c r="E195" s="215"/>
      <c r="F195" s="213"/>
      <c r="G195" s="214"/>
      <c r="H195" s="2"/>
    </row>
    <row r="196" spans="1:8" s="201" customFormat="1" ht="18" customHeight="1">
      <c r="A196" s="631"/>
      <c r="B196" s="463"/>
      <c r="C196" s="211"/>
      <c r="D196" s="212"/>
      <c r="E196" s="215"/>
      <c r="F196" s="213"/>
      <c r="G196" s="214"/>
      <c r="H196" s="2"/>
    </row>
    <row r="197" spans="1:8" s="201" customFormat="1" ht="18" customHeight="1">
      <c r="A197" s="631"/>
      <c r="B197" s="463"/>
      <c r="C197" s="211"/>
      <c r="D197" s="212"/>
      <c r="E197" s="215"/>
      <c r="F197" s="213"/>
      <c r="G197" s="214"/>
      <c r="H197" s="2"/>
    </row>
    <row r="198" spans="1:8" s="201" customFormat="1" ht="18" customHeight="1">
      <c r="A198" s="631"/>
      <c r="B198" s="463"/>
      <c r="C198" s="211"/>
      <c r="D198" s="212"/>
      <c r="E198" s="215"/>
      <c r="F198" s="213"/>
      <c r="G198" s="214"/>
      <c r="H198" s="2"/>
    </row>
    <row r="199" spans="1:8" s="201" customFormat="1" ht="18" customHeight="1">
      <c r="A199" s="631"/>
      <c r="B199" s="463"/>
      <c r="C199" s="211"/>
      <c r="D199" s="212"/>
      <c r="E199" s="215"/>
      <c r="F199" s="213"/>
      <c r="G199" s="214"/>
      <c r="H199" s="2"/>
    </row>
    <row r="200" spans="1:8" s="201" customFormat="1" ht="18" customHeight="1">
      <c r="A200" s="631"/>
      <c r="B200" s="463"/>
      <c r="C200" s="211"/>
      <c r="D200" s="212"/>
      <c r="E200" s="215"/>
      <c r="F200" s="213"/>
      <c r="G200" s="214"/>
      <c r="H200" s="2"/>
    </row>
    <row r="201" spans="1:8" s="201" customFormat="1" ht="18" customHeight="1">
      <c r="A201" s="631"/>
      <c r="B201" s="463"/>
      <c r="C201" s="211"/>
      <c r="D201" s="212"/>
      <c r="E201" s="215"/>
      <c r="F201" s="213"/>
      <c r="G201" s="214"/>
      <c r="H201" s="2"/>
    </row>
    <row r="202" spans="1:8" s="201" customFormat="1" ht="18" customHeight="1">
      <c r="A202" s="631"/>
      <c r="B202" s="463"/>
      <c r="C202" s="211"/>
      <c r="D202" s="212"/>
      <c r="E202" s="215"/>
      <c r="F202" s="213"/>
      <c r="G202" s="214"/>
      <c r="H202" s="2"/>
    </row>
    <row r="203" spans="1:8" s="201" customFormat="1" ht="18" customHeight="1">
      <c r="A203" s="631"/>
      <c r="B203" s="463"/>
      <c r="C203" s="211"/>
      <c r="D203" s="212"/>
      <c r="E203" s="215"/>
      <c r="F203" s="213"/>
      <c r="G203" s="214"/>
      <c r="H203" s="2"/>
    </row>
    <row r="204" spans="1:8" s="201" customFormat="1" ht="18" customHeight="1">
      <c r="A204" s="631"/>
      <c r="B204" s="463"/>
      <c r="C204" s="211"/>
      <c r="D204" s="212"/>
      <c r="E204" s="215"/>
      <c r="F204" s="213"/>
      <c r="G204" s="214"/>
      <c r="H204" s="2"/>
    </row>
    <row r="205" spans="1:8" s="201" customFormat="1" ht="18" customHeight="1">
      <c r="A205" s="631"/>
      <c r="B205" s="463"/>
      <c r="C205" s="211"/>
      <c r="D205" s="212"/>
      <c r="E205" s="215"/>
      <c r="F205" s="213"/>
      <c r="G205" s="214"/>
      <c r="H205" s="2"/>
    </row>
    <row r="206" spans="1:8" s="201" customFormat="1" ht="18" customHeight="1">
      <c r="A206" s="631"/>
      <c r="B206" s="463"/>
      <c r="C206" s="211"/>
      <c r="D206" s="212"/>
      <c r="E206" s="215"/>
      <c r="F206" s="213"/>
      <c r="G206" s="214"/>
      <c r="H206" s="2"/>
    </row>
    <row r="207" spans="1:8" s="201" customFormat="1" ht="18" customHeight="1">
      <c r="A207" s="631"/>
      <c r="B207" s="463"/>
      <c r="C207" s="211"/>
      <c r="D207" s="212"/>
      <c r="E207" s="215"/>
      <c r="F207" s="213"/>
      <c r="G207" s="214"/>
      <c r="H207" s="2"/>
    </row>
    <row r="208" spans="1:8" s="201" customFormat="1" ht="18" customHeight="1">
      <c r="A208" s="631"/>
      <c r="B208" s="463"/>
      <c r="C208" s="211"/>
      <c r="D208" s="212"/>
      <c r="E208" s="215"/>
      <c r="F208" s="213"/>
      <c r="G208" s="214"/>
      <c r="H208" s="2"/>
    </row>
    <row r="209" spans="1:8" s="201" customFormat="1" ht="18" customHeight="1">
      <c r="A209" s="631"/>
      <c r="B209" s="463"/>
      <c r="C209" s="211"/>
      <c r="D209" s="212"/>
      <c r="E209" s="215"/>
      <c r="F209" s="213"/>
      <c r="G209" s="214"/>
      <c r="H209" s="2"/>
    </row>
    <row r="210" spans="1:8" s="201" customFormat="1" ht="18" customHeight="1">
      <c r="A210" s="631"/>
      <c r="B210" s="463"/>
      <c r="C210" s="211"/>
      <c r="D210" s="212"/>
      <c r="E210" s="215"/>
      <c r="F210" s="213"/>
      <c r="G210" s="214"/>
      <c r="H210" s="2"/>
    </row>
    <row r="211" spans="1:8" s="201" customFormat="1" ht="18" customHeight="1">
      <c r="A211" s="631"/>
      <c r="B211" s="463"/>
      <c r="C211" s="211"/>
      <c r="D211" s="212"/>
      <c r="E211" s="215"/>
      <c r="F211" s="213"/>
      <c r="G211" s="214"/>
      <c r="H211" s="2"/>
    </row>
    <row r="212" spans="1:8" s="201" customFormat="1" ht="18" customHeight="1">
      <c r="A212" s="631"/>
      <c r="B212" s="463"/>
      <c r="C212" s="211"/>
      <c r="D212" s="212"/>
      <c r="E212" s="215"/>
      <c r="F212" s="213"/>
      <c r="G212" s="214"/>
      <c r="H212" s="2"/>
    </row>
    <row r="213" spans="1:8" s="201" customFormat="1" ht="18" customHeight="1">
      <c r="A213" s="631"/>
      <c r="B213" s="463"/>
      <c r="C213" s="211"/>
      <c r="D213" s="212"/>
      <c r="E213" s="215"/>
      <c r="F213" s="213"/>
      <c r="G213" s="214"/>
      <c r="H213" s="2"/>
    </row>
    <row r="214" spans="1:8" s="201" customFormat="1" ht="18" customHeight="1">
      <c r="A214" s="631"/>
      <c r="B214" s="463"/>
      <c r="C214" s="211"/>
      <c r="D214" s="212"/>
      <c r="E214" s="215"/>
      <c r="F214" s="213"/>
      <c r="G214" s="214"/>
      <c r="H214" s="2"/>
    </row>
    <row r="215" spans="1:8" s="201" customFormat="1" ht="18" customHeight="1">
      <c r="A215" s="631"/>
      <c r="B215" s="463"/>
      <c r="C215" s="211"/>
      <c r="D215" s="212"/>
      <c r="E215" s="215"/>
      <c r="F215" s="213"/>
      <c r="G215" s="214"/>
      <c r="H215" s="2"/>
    </row>
    <row r="216" spans="1:8" s="201" customFormat="1" ht="18" customHeight="1">
      <c r="A216" s="631"/>
      <c r="B216" s="463"/>
      <c r="C216" s="211"/>
      <c r="D216" s="212"/>
      <c r="E216" s="215"/>
      <c r="F216" s="213"/>
      <c r="G216" s="214"/>
      <c r="H216" s="2"/>
    </row>
    <row r="217" spans="1:8" s="201" customFormat="1" ht="18" customHeight="1">
      <c r="A217" s="631"/>
      <c r="B217" s="463"/>
      <c r="C217" s="211"/>
      <c r="D217" s="212"/>
      <c r="E217" s="215"/>
      <c r="F217" s="213"/>
      <c r="G217" s="214"/>
      <c r="H217" s="2"/>
    </row>
    <row r="218" spans="1:8" s="201" customFormat="1" ht="18" customHeight="1">
      <c r="A218" s="631"/>
      <c r="B218" s="463"/>
      <c r="C218" s="211"/>
      <c r="D218" s="212"/>
      <c r="E218" s="215"/>
      <c r="F218" s="213"/>
      <c r="G218" s="214"/>
      <c r="H218" s="2"/>
    </row>
    <row r="219" spans="1:8" s="201" customFormat="1" ht="18" customHeight="1">
      <c r="A219" s="631"/>
      <c r="B219" s="463"/>
      <c r="C219" s="211"/>
      <c r="D219" s="212"/>
      <c r="E219" s="215"/>
      <c r="F219" s="213"/>
      <c r="G219" s="214"/>
      <c r="H219" s="2"/>
    </row>
    <row r="220" spans="1:8" s="201" customFormat="1" ht="18" customHeight="1">
      <c r="A220" s="631"/>
      <c r="B220" s="463"/>
      <c r="C220" s="211"/>
      <c r="D220" s="212"/>
      <c r="E220" s="215"/>
      <c r="F220" s="213"/>
      <c r="G220" s="214"/>
      <c r="H220" s="2"/>
    </row>
    <row r="221" spans="1:8" s="201" customFormat="1" ht="18" customHeight="1">
      <c r="A221" s="631"/>
      <c r="B221" s="463"/>
      <c r="C221" s="211"/>
      <c r="D221" s="212"/>
      <c r="E221" s="215"/>
      <c r="F221" s="213"/>
      <c r="G221" s="214"/>
      <c r="H221" s="2"/>
    </row>
    <row r="222" spans="1:8" s="201" customFormat="1" ht="18" customHeight="1">
      <c r="A222" s="631"/>
      <c r="B222" s="463"/>
      <c r="C222" s="211"/>
      <c r="D222" s="212"/>
      <c r="E222" s="215"/>
      <c r="F222" s="213"/>
      <c r="G222" s="214"/>
      <c r="H222" s="2"/>
    </row>
    <row r="223" spans="1:8" s="201" customFormat="1" ht="18" customHeight="1">
      <c r="A223" s="631"/>
      <c r="B223" s="463"/>
      <c r="C223" s="211"/>
      <c r="D223" s="212"/>
      <c r="E223" s="215"/>
      <c r="F223" s="213"/>
      <c r="G223" s="214"/>
      <c r="H223" s="2"/>
    </row>
    <row r="224" spans="1:8" s="201" customFormat="1" ht="15.95" customHeight="1">
      <c r="A224" s="631"/>
      <c r="B224" s="463"/>
      <c r="C224" s="211"/>
      <c r="D224" s="212"/>
      <c r="E224" s="215"/>
      <c r="F224" s="213"/>
      <c r="G224" s="214"/>
      <c r="H224" s="2"/>
    </row>
    <row r="225" spans="1:8" s="201" customFormat="1" ht="15.95" customHeight="1">
      <c r="A225" s="631"/>
      <c r="B225" s="463"/>
      <c r="C225" s="211"/>
      <c r="D225" s="212"/>
      <c r="E225" s="215"/>
      <c r="F225" s="213"/>
      <c r="G225" s="214"/>
      <c r="H225" s="2"/>
    </row>
    <row r="226" spans="1:8" s="201" customFormat="1" ht="15.95" customHeight="1">
      <c r="A226" s="631"/>
      <c r="B226" s="463"/>
      <c r="C226" s="211"/>
      <c r="D226" s="212"/>
      <c r="E226" s="215"/>
      <c r="F226" s="213"/>
      <c r="G226" s="214"/>
      <c r="H226" s="2"/>
    </row>
    <row r="227" spans="1:8" s="201" customFormat="1" ht="15.95" customHeight="1">
      <c r="A227" s="631"/>
      <c r="B227" s="463"/>
      <c r="C227" s="211"/>
      <c r="D227" s="212"/>
      <c r="E227" s="215"/>
      <c r="F227" s="213"/>
      <c r="G227" s="214"/>
      <c r="H227" s="2"/>
    </row>
    <row r="228" spans="1:8" s="201" customFormat="1" ht="15.95" customHeight="1">
      <c r="A228" s="631"/>
      <c r="B228" s="463"/>
      <c r="C228" s="211"/>
      <c r="D228" s="212"/>
      <c r="E228" s="215"/>
      <c r="F228" s="213"/>
      <c r="G228" s="214"/>
      <c r="H228" s="2"/>
    </row>
    <row r="229" spans="1:8" s="201" customFormat="1" ht="15.95" customHeight="1">
      <c r="A229" s="631"/>
      <c r="B229" s="463"/>
      <c r="C229" s="211"/>
      <c r="D229" s="212"/>
      <c r="E229" s="215"/>
      <c r="F229" s="213"/>
      <c r="G229" s="214"/>
      <c r="H229" s="2"/>
    </row>
    <row r="230" spans="1:8" s="201" customFormat="1" ht="15.95" customHeight="1">
      <c r="A230" s="631"/>
      <c r="B230" s="463"/>
      <c r="C230" s="211"/>
      <c r="D230" s="212"/>
      <c r="E230" s="215"/>
      <c r="F230" s="213"/>
      <c r="G230" s="214"/>
      <c r="H230" s="2"/>
    </row>
    <row r="231" spans="1:8" s="201" customFormat="1" ht="15.95" customHeight="1">
      <c r="A231" s="631"/>
      <c r="B231" s="463"/>
      <c r="C231" s="211"/>
      <c r="D231" s="212"/>
      <c r="E231" s="215"/>
      <c r="F231" s="213"/>
      <c r="G231" s="214"/>
      <c r="H231" s="2"/>
    </row>
    <row r="232" spans="1:8" s="201" customFormat="1" ht="15.95" customHeight="1">
      <c r="A232" s="631"/>
      <c r="B232" s="463"/>
      <c r="C232" s="211"/>
      <c r="D232" s="212"/>
      <c r="E232" s="215"/>
      <c r="F232" s="213"/>
      <c r="G232" s="214"/>
      <c r="H232" s="2"/>
    </row>
    <row r="233" spans="1:8" s="201" customFormat="1" ht="15.95" customHeight="1">
      <c r="A233" s="631"/>
      <c r="B233" s="463"/>
      <c r="C233" s="211"/>
      <c r="D233" s="212"/>
      <c r="E233" s="215"/>
      <c r="F233" s="213"/>
      <c r="G233" s="214"/>
      <c r="H233" s="2"/>
    </row>
    <row r="234" spans="1:8" s="201" customFormat="1" ht="15.95" customHeight="1">
      <c r="A234" s="631"/>
      <c r="B234" s="463"/>
      <c r="C234" s="211"/>
      <c r="D234" s="212"/>
      <c r="E234" s="215"/>
      <c r="F234" s="213"/>
      <c r="G234" s="214"/>
      <c r="H234" s="2"/>
    </row>
    <row r="235" spans="1:8" s="201" customFormat="1" ht="15.95" customHeight="1">
      <c r="A235" s="631"/>
      <c r="B235" s="463"/>
      <c r="C235" s="211"/>
      <c r="D235" s="212"/>
      <c r="E235" s="215"/>
      <c r="F235" s="213"/>
      <c r="G235" s="214"/>
      <c r="H235" s="2"/>
    </row>
    <row r="236" spans="1:8" s="201" customFormat="1" ht="15.95" customHeight="1">
      <c r="A236" s="631"/>
      <c r="B236" s="463"/>
      <c r="C236" s="211"/>
      <c r="D236" s="212"/>
      <c r="E236" s="215"/>
      <c r="F236" s="213"/>
      <c r="G236" s="214"/>
      <c r="H236" s="2"/>
    </row>
    <row r="237" spans="1:8" s="201" customFormat="1" ht="15.95" customHeight="1">
      <c r="A237" s="631"/>
      <c r="B237" s="463"/>
      <c r="C237" s="211"/>
      <c r="D237" s="212"/>
      <c r="E237" s="215"/>
      <c r="F237" s="213"/>
      <c r="G237" s="214"/>
      <c r="H237" s="2"/>
    </row>
    <row r="238" spans="1:8" s="201" customFormat="1" ht="15.95" customHeight="1">
      <c r="A238" s="631"/>
      <c r="B238" s="463"/>
      <c r="C238" s="211"/>
      <c r="D238" s="212"/>
      <c r="E238" s="215"/>
      <c r="F238" s="213"/>
      <c r="G238" s="214"/>
      <c r="H238" s="2"/>
    </row>
    <row r="239" spans="1:8" s="201" customFormat="1" ht="15.95" customHeight="1">
      <c r="A239" s="631"/>
      <c r="B239" s="463"/>
      <c r="C239" s="211"/>
      <c r="D239" s="212"/>
      <c r="E239" s="215"/>
      <c r="F239" s="213"/>
      <c r="G239" s="214"/>
      <c r="H239" s="2"/>
    </row>
    <row r="240" spans="1:8" s="201" customFormat="1" ht="15.95" customHeight="1">
      <c r="A240" s="631"/>
      <c r="B240" s="463"/>
      <c r="C240" s="211"/>
      <c r="D240" s="212"/>
      <c r="E240" s="215"/>
      <c r="F240" s="213"/>
      <c r="G240" s="214"/>
      <c r="H240" s="2"/>
    </row>
    <row r="241" spans="1:8" s="201" customFormat="1" ht="15.95" customHeight="1">
      <c r="A241" s="631"/>
      <c r="B241" s="463"/>
      <c r="C241" s="211"/>
      <c r="D241" s="212"/>
      <c r="E241" s="215"/>
      <c r="F241" s="213"/>
      <c r="G241" s="214"/>
      <c r="H241" s="2"/>
    </row>
    <row r="242" spans="1:8" s="201" customFormat="1" ht="15.95" customHeight="1">
      <c r="A242" s="631"/>
      <c r="B242" s="463"/>
      <c r="C242" s="211"/>
      <c r="D242" s="212"/>
      <c r="E242" s="215"/>
      <c r="F242" s="213"/>
      <c r="G242" s="214"/>
      <c r="H242" s="2"/>
    </row>
    <row r="243" spans="1:8" s="201" customFormat="1" ht="15.95" customHeight="1">
      <c r="A243" s="631"/>
      <c r="B243" s="463"/>
      <c r="C243" s="211"/>
      <c r="D243" s="212"/>
      <c r="E243" s="215"/>
      <c r="F243" s="213"/>
      <c r="G243" s="214"/>
      <c r="H243" s="2"/>
    </row>
    <row r="244" spans="1:8" s="201" customFormat="1" ht="15.95" customHeight="1">
      <c r="A244" s="631"/>
      <c r="B244" s="463"/>
      <c r="C244" s="211"/>
      <c r="D244" s="212"/>
      <c r="E244" s="215"/>
      <c r="F244" s="213"/>
      <c r="G244" s="214"/>
      <c r="H244" s="2"/>
    </row>
    <row r="245" spans="1:8" s="201" customFormat="1" ht="15.95" customHeight="1">
      <c r="A245" s="631"/>
      <c r="B245" s="463"/>
      <c r="C245" s="211"/>
      <c r="D245" s="212"/>
      <c r="E245" s="215"/>
      <c r="F245" s="213"/>
      <c r="G245" s="214"/>
      <c r="H245" s="2"/>
    </row>
    <row r="246" spans="1:8" s="201" customFormat="1" ht="15.95" customHeight="1">
      <c r="A246" s="631"/>
      <c r="B246" s="463"/>
      <c r="C246" s="211"/>
      <c r="D246" s="212"/>
      <c r="E246" s="215"/>
      <c r="F246" s="213"/>
      <c r="G246" s="214"/>
      <c r="H246" s="2"/>
    </row>
    <row r="247" spans="1:8" s="201" customFormat="1" ht="15.95" customHeight="1">
      <c r="A247" s="631"/>
      <c r="B247" s="463"/>
      <c r="C247" s="211"/>
      <c r="D247" s="212"/>
      <c r="E247" s="215"/>
      <c r="F247" s="213"/>
      <c r="G247" s="214"/>
      <c r="H247" s="2"/>
    </row>
    <row r="248" spans="1:8" s="201" customFormat="1" ht="15.95" customHeight="1">
      <c r="A248" s="631"/>
      <c r="B248" s="463"/>
      <c r="C248" s="211"/>
      <c r="D248" s="212"/>
      <c r="E248" s="215"/>
      <c r="F248" s="213"/>
      <c r="G248" s="214"/>
      <c r="H248" s="2"/>
    </row>
    <row r="249" spans="1:8" s="201" customFormat="1" ht="15.95" customHeight="1">
      <c r="A249" s="631"/>
      <c r="B249" s="463"/>
      <c r="C249" s="211"/>
      <c r="D249" s="212"/>
      <c r="E249" s="215"/>
      <c r="F249" s="213"/>
      <c r="G249" s="214"/>
      <c r="H249" s="2"/>
    </row>
    <row r="250" spans="1:8" s="201" customFormat="1" ht="15.95" customHeight="1">
      <c r="A250" s="631"/>
      <c r="B250" s="463"/>
      <c r="C250" s="211"/>
      <c r="D250" s="212"/>
      <c r="E250" s="215"/>
      <c r="F250" s="213"/>
      <c r="G250" s="214"/>
      <c r="H250" s="2"/>
    </row>
    <row r="251" spans="1:8" s="201" customFormat="1" ht="15.95" customHeight="1">
      <c r="A251" s="631"/>
      <c r="B251" s="463"/>
      <c r="C251" s="211"/>
      <c r="D251" s="212"/>
      <c r="E251" s="215"/>
      <c r="F251" s="213"/>
      <c r="G251" s="214"/>
      <c r="H251" s="2"/>
    </row>
    <row r="252" spans="1:8" s="201" customFormat="1" ht="15.95" customHeight="1">
      <c r="A252" s="631"/>
      <c r="B252" s="463"/>
      <c r="C252" s="211"/>
      <c r="D252" s="212"/>
      <c r="E252" s="215"/>
      <c r="F252" s="213"/>
      <c r="G252" s="214"/>
      <c r="H252" s="2"/>
    </row>
    <row r="253" spans="1:8" s="201" customFormat="1" ht="15.95" customHeight="1">
      <c r="A253" s="631"/>
      <c r="B253" s="463"/>
      <c r="C253" s="211"/>
      <c r="D253" s="212"/>
      <c r="E253" s="215"/>
      <c r="F253" s="213"/>
      <c r="G253" s="214"/>
      <c r="H253" s="2"/>
    </row>
    <row r="254" spans="1:8" s="201" customFormat="1" ht="15.95" customHeight="1">
      <c r="A254" s="631"/>
      <c r="B254" s="463"/>
      <c r="C254" s="211"/>
      <c r="D254" s="212"/>
      <c r="E254" s="215"/>
      <c r="F254" s="213"/>
      <c r="G254" s="214"/>
      <c r="H254" s="2"/>
    </row>
    <row r="255" spans="1:8" s="201" customFormat="1" ht="15.95" customHeight="1">
      <c r="A255" s="631"/>
      <c r="B255" s="463"/>
      <c r="C255" s="211"/>
      <c r="D255" s="212"/>
      <c r="E255" s="215"/>
      <c r="F255" s="213"/>
      <c r="G255" s="214"/>
      <c r="H255" s="2"/>
    </row>
    <row r="256" spans="1:8" s="201" customFormat="1" ht="15.95" customHeight="1">
      <c r="A256" s="631"/>
      <c r="B256" s="463"/>
      <c r="C256" s="211"/>
      <c r="D256" s="212"/>
      <c r="E256" s="215"/>
      <c r="F256" s="213"/>
      <c r="G256" s="214"/>
      <c r="H256" s="2"/>
    </row>
    <row r="257" spans="1:8" s="201" customFormat="1" ht="15.95" customHeight="1">
      <c r="A257" s="631"/>
      <c r="B257" s="463"/>
      <c r="C257" s="211"/>
      <c r="D257" s="212"/>
      <c r="E257" s="215"/>
      <c r="F257" s="213"/>
      <c r="G257" s="214"/>
      <c r="H257" s="2"/>
    </row>
    <row r="258" spans="1:8" s="201" customFormat="1" ht="15.95" customHeight="1">
      <c r="A258" s="631"/>
      <c r="B258" s="463"/>
      <c r="C258" s="211"/>
      <c r="D258" s="212"/>
      <c r="E258" s="215"/>
      <c r="F258" s="213"/>
      <c r="G258" s="214"/>
      <c r="H258" s="2"/>
    </row>
    <row r="259" spans="1:8" s="201" customFormat="1" ht="15.95" customHeight="1">
      <c r="A259" s="631"/>
      <c r="B259" s="463"/>
      <c r="C259" s="211"/>
      <c r="D259" s="212"/>
      <c r="E259" s="215"/>
      <c r="F259" s="213"/>
      <c r="G259" s="214"/>
      <c r="H259" s="2"/>
    </row>
    <row r="260" spans="1:8" s="201" customFormat="1" ht="15.95" customHeight="1">
      <c r="A260" s="631"/>
      <c r="B260" s="463"/>
      <c r="C260" s="211"/>
      <c r="D260" s="212"/>
      <c r="E260" s="215"/>
      <c r="F260" s="213"/>
      <c r="G260" s="214"/>
      <c r="H260" s="2"/>
    </row>
    <row r="261" spans="1:8" s="201" customFormat="1" ht="15.95" customHeight="1">
      <c r="A261" s="631"/>
      <c r="B261" s="463"/>
      <c r="C261" s="211"/>
      <c r="D261" s="212"/>
      <c r="E261" s="215"/>
      <c r="F261" s="213"/>
      <c r="G261" s="214"/>
      <c r="H261" s="2"/>
    </row>
    <row r="262" spans="1:8" s="201" customFormat="1" ht="15.95" customHeight="1">
      <c r="A262" s="631"/>
      <c r="B262" s="463"/>
      <c r="C262" s="211"/>
      <c r="D262" s="212"/>
      <c r="E262" s="215"/>
      <c r="F262" s="213"/>
      <c r="G262" s="214"/>
      <c r="H262" s="2"/>
    </row>
    <row r="263" spans="1:8" s="201" customFormat="1" ht="15.95" customHeight="1">
      <c r="A263" s="631"/>
      <c r="B263" s="463"/>
      <c r="C263" s="211"/>
      <c r="D263" s="212"/>
      <c r="E263" s="215"/>
      <c r="F263" s="213"/>
      <c r="G263" s="214"/>
      <c r="H263" s="2"/>
    </row>
    <row r="264" spans="1:8" s="201" customFormat="1" ht="15.95" customHeight="1">
      <c r="A264" s="631"/>
      <c r="B264" s="463"/>
      <c r="C264" s="211"/>
      <c r="D264" s="212"/>
      <c r="E264" s="215"/>
      <c r="F264" s="213"/>
      <c r="G264" s="214"/>
      <c r="H264" s="2"/>
    </row>
    <row r="265" spans="1:8" s="201" customFormat="1" ht="15.95" customHeight="1">
      <c r="A265" s="631"/>
      <c r="B265" s="463"/>
      <c r="C265" s="211"/>
      <c r="D265" s="212"/>
      <c r="E265" s="215"/>
      <c r="F265" s="213"/>
      <c r="G265" s="214"/>
      <c r="H265" s="2"/>
    </row>
    <row r="266" spans="1:8" s="201" customFormat="1" ht="15.95" customHeight="1">
      <c r="A266" s="631"/>
      <c r="B266" s="463"/>
      <c r="C266" s="211"/>
      <c r="D266" s="212"/>
      <c r="E266" s="215"/>
      <c r="F266" s="213"/>
      <c r="G266" s="214"/>
      <c r="H266" s="2"/>
    </row>
    <row r="267" spans="1:8" s="201" customFormat="1" ht="15.95" customHeight="1">
      <c r="A267" s="631"/>
      <c r="B267" s="463"/>
      <c r="C267" s="211"/>
      <c r="D267" s="212"/>
      <c r="E267" s="215"/>
      <c r="F267" s="213"/>
      <c r="G267" s="214"/>
      <c r="H267" s="2"/>
    </row>
    <row r="268" spans="1:8" s="201" customFormat="1" ht="15.95" customHeight="1">
      <c r="A268" s="631"/>
      <c r="B268" s="463"/>
      <c r="C268" s="211"/>
      <c r="D268" s="212"/>
      <c r="E268" s="215"/>
      <c r="F268" s="213"/>
      <c r="G268" s="214"/>
      <c r="H268" s="2"/>
    </row>
    <row r="269" spans="1:8" s="201" customFormat="1" ht="15.95" customHeight="1">
      <c r="A269" s="631"/>
      <c r="B269" s="463"/>
      <c r="C269" s="211"/>
      <c r="D269" s="212"/>
      <c r="E269" s="215"/>
      <c r="F269" s="213"/>
      <c r="G269" s="214"/>
      <c r="H269" s="2"/>
    </row>
    <row r="270" spans="1:8" s="201" customFormat="1" ht="15.95" customHeight="1">
      <c r="A270" s="631"/>
      <c r="B270" s="463"/>
      <c r="C270" s="211"/>
      <c r="D270" s="212"/>
      <c r="E270" s="215"/>
      <c r="F270" s="213"/>
      <c r="G270" s="214"/>
      <c r="H270" s="2"/>
    </row>
    <row r="271" spans="1:8" s="201" customFormat="1" ht="15.95" customHeight="1">
      <c r="A271" s="631"/>
      <c r="B271" s="463"/>
      <c r="C271" s="211"/>
      <c r="D271" s="212"/>
      <c r="E271" s="215"/>
      <c r="F271" s="213"/>
      <c r="G271" s="214"/>
      <c r="H271" s="2"/>
    </row>
    <row r="272" spans="1:8" s="201" customFormat="1" ht="15.95" customHeight="1">
      <c r="A272" s="631"/>
      <c r="B272" s="463"/>
      <c r="C272" s="211"/>
      <c r="D272" s="212"/>
      <c r="E272" s="215"/>
      <c r="F272" s="213"/>
      <c r="G272" s="214"/>
      <c r="H272" s="2"/>
    </row>
    <row r="273" spans="1:8" s="201" customFormat="1" ht="15.95" customHeight="1">
      <c r="A273" s="631"/>
      <c r="B273" s="463"/>
      <c r="C273" s="211"/>
      <c r="D273" s="212"/>
      <c r="E273" s="215"/>
      <c r="F273" s="213"/>
      <c r="G273" s="214"/>
      <c r="H273" s="2"/>
    </row>
    <row r="274" spans="1:8" s="201" customFormat="1" ht="15.95" customHeight="1">
      <c r="A274" s="631"/>
      <c r="B274" s="463"/>
      <c r="C274" s="211"/>
      <c r="D274" s="212"/>
      <c r="E274" s="215"/>
      <c r="F274" s="213"/>
      <c r="G274" s="214"/>
      <c r="H274" s="2"/>
    </row>
    <row r="275" spans="1:8" s="201" customFormat="1" ht="15.95" customHeight="1">
      <c r="A275" s="631"/>
      <c r="B275" s="463"/>
      <c r="C275" s="211"/>
      <c r="D275" s="212"/>
      <c r="E275" s="215"/>
      <c r="F275" s="213"/>
      <c r="G275" s="214"/>
      <c r="H275" s="2"/>
    </row>
    <row r="276" spans="1:8" s="201" customFormat="1" ht="15.95" customHeight="1">
      <c r="A276" s="631"/>
      <c r="B276" s="463"/>
      <c r="C276" s="211"/>
      <c r="D276" s="212"/>
      <c r="E276" s="215"/>
      <c r="F276" s="213"/>
      <c r="G276" s="214"/>
      <c r="H276" s="2"/>
    </row>
    <row r="277" spans="1:8" s="201" customFormat="1" ht="15.95" customHeight="1">
      <c r="A277" s="631"/>
      <c r="B277" s="463"/>
      <c r="C277" s="211"/>
      <c r="D277" s="212"/>
      <c r="E277" s="215"/>
      <c r="F277" s="213"/>
      <c r="G277" s="214"/>
      <c r="H277" s="2"/>
    </row>
    <row r="278" spans="1:8" s="201" customFormat="1" ht="15.95" customHeight="1">
      <c r="A278" s="631"/>
      <c r="B278" s="463"/>
      <c r="C278" s="211"/>
      <c r="D278" s="212"/>
      <c r="E278" s="215"/>
      <c r="F278" s="213"/>
      <c r="G278" s="214"/>
      <c r="H278" s="2"/>
    </row>
    <row r="279" spans="1:8" s="201" customFormat="1" ht="15.95" customHeight="1">
      <c r="A279" s="631"/>
      <c r="B279" s="463"/>
      <c r="C279" s="211"/>
      <c r="D279" s="212"/>
      <c r="E279" s="215"/>
      <c r="F279" s="213"/>
      <c r="G279" s="214"/>
      <c r="H279" s="2"/>
    </row>
    <row r="280" spans="1:8" s="201" customFormat="1" ht="15.95" customHeight="1">
      <c r="A280" s="631"/>
      <c r="B280" s="463"/>
      <c r="C280" s="211"/>
      <c r="D280" s="212"/>
      <c r="E280" s="215"/>
      <c r="F280" s="213"/>
      <c r="G280" s="214"/>
      <c r="H280" s="2"/>
    </row>
    <row r="281" spans="1:8" s="201" customFormat="1" ht="15.95" customHeight="1">
      <c r="A281" s="631"/>
      <c r="B281" s="463"/>
      <c r="C281" s="211"/>
      <c r="D281" s="212"/>
      <c r="E281" s="215"/>
      <c r="F281" s="213"/>
      <c r="G281" s="214"/>
      <c r="H281" s="2"/>
    </row>
    <row r="282" spans="1:8" s="201" customFormat="1" ht="15.95" customHeight="1">
      <c r="A282" s="631"/>
      <c r="B282" s="463"/>
      <c r="C282" s="211"/>
      <c r="D282" s="212"/>
      <c r="E282" s="215"/>
      <c r="F282" s="213"/>
      <c r="G282" s="214"/>
      <c r="H282" s="2"/>
    </row>
    <row r="283" spans="1:8" s="201" customFormat="1" ht="15.95" customHeight="1">
      <c r="A283" s="631"/>
      <c r="B283" s="463"/>
      <c r="C283" s="211"/>
      <c r="D283" s="212"/>
      <c r="E283" s="215"/>
      <c r="F283" s="213"/>
      <c r="G283" s="214"/>
      <c r="H283" s="2"/>
    </row>
    <row r="284" spans="1:8" s="201" customFormat="1" ht="15.95" customHeight="1">
      <c r="A284" s="631"/>
      <c r="B284" s="463"/>
      <c r="C284" s="211"/>
      <c r="D284" s="212"/>
      <c r="E284" s="215"/>
      <c r="F284" s="213"/>
      <c r="G284" s="214"/>
      <c r="H284" s="2"/>
    </row>
    <row r="285" spans="1:8" s="201" customFormat="1" ht="15.95" customHeight="1">
      <c r="A285" s="631"/>
      <c r="B285" s="463"/>
      <c r="C285" s="211"/>
      <c r="D285" s="212"/>
      <c r="E285" s="215"/>
      <c r="F285" s="213"/>
      <c r="G285" s="214"/>
      <c r="H285" s="2"/>
    </row>
    <row r="286" spans="1:8" s="201" customFormat="1" ht="15.95" customHeight="1">
      <c r="A286" s="631"/>
      <c r="B286" s="463"/>
      <c r="C286" s="211"/>
      <c r="D286" s="212"/>
      <c r="E286" s="215"/>
      <c r="F286" s="213"/>
      <c r="G286" s="214"/>
      <c r="H286" s="2"/>
    </row>
    <row r="287" spans="1:8" s="201" customFormat="1" ht="15.95" customHeight="1">
      <c r="A287" s="631"/>
      <c r="B287" s="463"/>
      <c r="C287" s="211"/>
      <c r="D287" s="212"/>
      <c r="E287" s="215"/>
      <c r="F287" s="213"/>
      <c r="G287" s="214"/>
      <c r="H287" s="2"/>
    </row>
    <row r="288" spans="1:8" s="201" customFormat="1" ht="15.95" customHeight="1">
      <c r="A288" s="631"/>
      <c r="B288" s="463"/>
      <c r="C288" s="211"/>
      <c r="D288" s="212"/>
      <c r="E288" s="215"/>
      <c r="F288" s="213"/>
      <c r="G288" s="214"/>
      <c r="H288" s="2"/>
    </row>
    <row r="289" spans="1:8" s="201" customFormat="1" ht="15.95" customHeight="1">
      <c r="A289" s="631"/>
      <c r="B289" s="463"/>
      <c r="C289" s="211"/>
      <c r="D289" s="212"/>
      <c r="E289" s="215"/>
      <c r="F289" s="213"/>
      <c r="G289" s="214"/>
      <c r="H289" s="2"/>
    </row>
    <row r="290" spans="1:8" s="201" customFormat="1" ht="15.95" customHeight="1">
      <c r="A290" s="631"/>
      <c r="B290" s="463"/>
      <c r="C290" s="211"/>
      <c r="D290" s="212"/>
      <c r="E290" s="215"/>
      <c r="F290" s="213"/>
      <c r="G290" s="214"/>
      <c r="H290" s="2"/>
    </row>
    <row r="291" spans="1:8" s="201" customFormat="1" ht="15.95" customHeight="1">
      <c r="A291" s="631"/>
      <c r="B291" s="463"/>
      <c r="C291" s="211"/>
      <c r="D291" s="212"/>
      <c r="E291" s="215"/>
      <c r="F291" s="213"/>
      <c r="G291" s="214"/>
      <c r="H291" s="2"/>
    </row>
    <row r="292" spans="1:8" s="201" customFormat="1" ht="15.95" customHeight="1">
      <c r="A292" s="631"/>
      <c r="B292" s="463"/>
      <c r="C292" s="211"/>
      <c r="D292" s="212"/>
      <c r="E292" s="215"/>
      <c r="F292" s="213"/>
      <c r="G292" s="214"/>
      <c r="H292" s="2"/>
    </row>
    <row r="293" spans="1:8" s="201" customFormat="1" ht="15.95" customHeight="1">
      <c r="A293" s="631"/>
      <c r="B293" s="463"/>
      <c r="C293" s="211"/>
      <c r="D293" s="212"/>
      <c r="E293" s="215"/>
      <c r="F293" s="213"/>
      <c r="G293" s="214"/>
      <c r="H293" s="2"/>
    </row>
    <row r="294" spans="1:8" s="201" customFormat="1" ht="15.95" customHeight="1">
      <c r="A294" s="631"/>
      <c r="B294" s="463"/>
      <c r="C294" s="211"/>
      <c r="D294" s="212"/>
      <c r="E294" s="215"/>
      <c r="F294" s="213"/>
      <c r="G294" s="214"/>
      <c r="H294" s="2"/>
    </row>
    <row r="295" spans="1:8" s="201" customFormat="1" ht="15.95" customHeight="1">
      <c r="A295" s="631"/>
      <c r="B295" s="463"/>
      <c r="C295" s="211"/>
      <c r="D295" s="212"/>
      <c r="E295" s="215"/>
      <c r="F295" s="213"/>
      <c r="G295" s="214"/>
      <c r="H295" s="2"/>
    </row>
    <row r="296" spans="1:8" s="201" customFormat="1" ht="15.95" customHeight="1">
      <c r="A296" s="631"/>
      <c r="B296" s="463"/>
      <c r="C296" s="211"/>
      <c r="D296" s="212"/>
      <c r="E296" s="215"/>
      <c r="F296" s="213"/>
      <c r="G296" s="214"/>
      <c r="H296" s="2"/>
    </row>
    <row r="297" spans="1:8" s="201" customFormat="1" ht="15.95" customHeight="1">
      <c r="A297" s="631"/>
      <c r="B297" s="463"/>
      <c r="C297" s="211"/>
      <c r="D297" s="212"/>
      <c r="E297" s="215"/>
      <c r="F297" s="213"/>
      <c r="G297" s="214"/>
      <c r="H297" s="2"/>
    </row>
    <row r="298" spans="1:8" s="201" customFormat="1" ht="15.95" customHeight="1">
      <c r="A298" s="631"/>
      <c r="B298" s="463"/>
      <c r="C298" s="211"/>
      <c r="D298" s="212"/>
      <c r="E298" s="215"/>
      <c r="F298" s="213"/>
      <c r="G298" s="214"/>
      <c r="H298" s="2"/>
    </row>
    <row r="299" spans="1:8" s="201" customFormat="1" ht="15.95" customHeight="1">
      <c r="A299" s="631"/>
      <c r="B299" s="463"/>
      <c r="C299" s="211"/>
      <c r="D299" s="212"/>
      <c r="E299" s="215"/>
      <c r="F299" s="213"/>
      <c r="G299" s="214"/>
      <c r="H299" s="2"/>
    </row>
    <row r="300" spans="1:8" s="201" customFormat="1" ht="15.95" customHeight="1">
      <c r="A300" s="631"/>
      <c r="B300" s="463"/>
      <c r="C300" s="211"/>
      <c r="D300" s="212"/>
      <c r="E300" s="215"/>
      <c r="F300" s="213"/>
      <c r="G300" s="214"/>
      <c r="H300" s="2"/>
    </row>
    <row r="301" spans="1:8" s="201" customFormat="1" ht="15.95" customHeight="1">
      <c r="A301" s="631"/>
      <c r="B301" s="463"/>
      <c r="C301" s="211"/>
      <c r="D301" s="212"/>
      <c r="E301" s="215"/>
      <c r="F301" s="213"/>
      <c r="G301" s="214"/>
      <c r="H301" s="2"/>
    </row>
    <row r="302" spans="1:8" s="201" customFormat="1" ht="15.95" customHeight="1">
      <c r="A302" s="631"/>
      <c r="B302" s="463"/>
      <c r="C302" s="211"/>
      <c r="D302" s="212"/>
      <c r="E302" s="215"/>
      <c r="F302" s="213"/>
      <c r="G302" s="214"/>
      <c r="H302" s="2"/>
    </row>
    <row r="303" spans="1:8" s="201" customFormat="1" ht="15.95" customHeight="1">
      <c r="A303" s="631"/>
      <c r="B303" s="463"/>
      <c r="C303" s="211"/>
      <c r="D303" s="212"/>
      <c r="E303" s="215"/>
      <c r="F303" s="213"/>
      <c r="G303" s="214"/>
      <c r="H303" s="2"/>
    </row>
    <row r="304" spans="1:8" s="201" customFormat="1" ht="15.95" customHeight="1">
      <c r="A304" s="631"/>
      <c r="B304" s="463"/>
      <c r="C304" s="211"/>
      <c r="D304" s="212"/>
      <c r="E304" s="215"/>
      <c r="F304" s="213"/>
      <c r="G304" s="214"/>
      <c r="H304" s="2"/>
    </row>
    <row r="305" spans="1:8" s="201" customFormat="1" ht="15.95" customHeight="1">
      <c r="A305" s="631"/>
      <c r="B305" s="463"/>
      <c r="C305" s="211"/>
      <c r="D305" s="212"/>
      <c r="E305" s="215"/>
      <c r="F305" s="213"/>
      <c r="G305" s="214"/>
      <c r="H305" s="2"/>
    </row>
    <row r="306" spans="1:8" s="201" customFormat="1" ht="15.95" customHeight="1">
      <c r="A306" s="631"/>
      <c r="B306" s="463"/>
      <c r="C306" s="211"/>
      <c r="D306" s="212"/>
      <c r="E306" s="215"/>
      <c r="F306" s="213"/>
      <c r="G306" s="214"/>
      <c r="H306" s="2"/>
    </row>
    <row r="307" spans="1:8" s="201" customFormat="1" ht="15.95" customHeight="1">
      <c r="A307" s="631"/>
      <c r="B307" s="463"/>
      <c r="C307" s="211"/>
      <c r="D307" s="212"/>
      <c r="E307" s="215"/>
      <c r="F307" s="213"/>
      <c r="G307" s="214"/>
      <c r="H307" s="2"/>
    </row>
    <row r="308" spans="1:8" s="201" customFormat="1" ht="15.95" customHeight="1">
      <c r="A308" s="631"/>
      <c r="B308" s="463"/>
      <c r="C308" s="211"/>
      <c r="D308" s="212"/>
      <c r="E308" s="215"/>
      <c r="F308" s="213"/>
      <c r="G308" s="214"/>
      <c r="H308" s="2"/>
    </row>
    <row r="309" spans="1:8" s="201" customFormat="1" ht="15.95" customHeight="1">
      <c r="A309" s="631"/>
      <c r="B309" s="463"/>
      <c r="C309" s="211"/>
      <c r="D309" s="212"/>
      <c r="E309" s="215"/>
      <c r="F309" s="213"/>
      <c r="G309" s="214"/>
      <c r="H309" s="2"/>
    </row>
    <row r="310" spans="1:8" s="201" customFormat="1" ht="15.95" customHeight="1">
      <c r="A310" s="631"/>
      <c r="B310" s="463"/>
      <c r="C310" s="211"/>
      <c r="D310" s="212"/>
      <c r="E310" s="215"/>
      <c r="F310" s="213"/>
      <c r="G310" s="214"/>
      <c r="H310" s="2"/>
    </row>
    <row r="311" spans="1:8" s="201" customFormat="1" ht="15.95" customHeight="1">
      <c r="A311" s="631"/>
      <c r="B311" s="463"/>
      <c r="C311" s="211"/>
      <c r="D311" s="212"/>
      <c r="E311" s="215"/>
      <c r="F311" s="213"/>
      <c r="G311" s="214"/>
      <c r="H311" s="2"/>
    </row>
    <row r="312" spans="1:8" s="201" customFormat="1" ht="15.95" customHeight="1">
      <c r="A312" s="631"/>
      <c r="B312" s="463"/>
      <c r="C312" s="211"/>
      <c r="D312" s="212"/>
      <c r="E312" s="215"/>
      <c r="F312" s="213"/>
      <c r="G312" s="214"/>
      <c r="H312" s="2"/>
    </row>
    <row r="313" spans="1:8" s="201" customFormat="1" ht="15.95" customHeight="1">
      <c r="A313" s="631"/>
      <c r="B313" s="463"/>
      <c r="C313" s="211"/>
      <c r="D313" s="212"/>
      <c r="E313" s="215"/>
      <c r="F313" s="213"/>
      <c r="G313" s="214"/>
      <c r="H313" s="2"/>
    </row>
    <row r="314" spans="1:8" s="201" customFormat="1" ht="15.95" customHeight="1">
      <c r="A314" s="631"/>
      <c r="B314" s="463"/>
      <c r="C314" s="211"/>
      <c r="D314" s="212"/>
      <c r="E314" s="215"/>
      <c r="F314" s="213"/>
      <c r="G314" s="214"/>
      <c r="H314" s="2"/>
    </row>
    <row r="315" spans="1:8" s="201" customFormat="1" ht="15.95" customHeight="1">
      <c r="A315" s="631"/>
      <c r="B315" s="463"/>
      <c r="C315" s="211"/>
      <c r="D315" s="212"/>
      <c r="E315" s="215"/>
      <c r="F315" s="213"/>
      <c r="G315" s="214"/>
      <c r="H315" s="2"/>
    </row>
    <row r="316" spans="1:8" s="201" customFormat="1" ht="15.95" customHeight="1">
      <c r="A316" s="631"/>
      <c r="B316" s="463"/>
      <c r="C316" s="211"/>
      <c r="D316" s="212"/>
      <c r="E316" s="215"/>
      <c r="F316" s="213"/>
      <c r="G316" s="214"/>
      <c r="H316" s="2"/>
    </row>
    <row r="317" spans="1:8" s="201" customFormat="1" ht="15.95" customHeight="1">
      <c r="A317" s="631"/>
      <c r="B317" s="463"/>
      <c r="C317" s="211"/>
      <c r="D317" s="212"/>
      <c r="E317" s="215"/>
      <c r="F317" s="213"/>
      <c r="G317" s="214"/>
      <c r="H317" s="2"/>
    </row>
    <row r="318" spans="1:8" s="201" customFormat="1" ht="15.95" customHeight="1">
      <c r="A318" s="631"/>
      <c r="B318" s="463"/>
      <c r="C318" s="211"/>
      <c r="D318" s="212"/>
      <c r="E318" s="215"/>
      <c r="F318" s="213"/>
      <c r="G318" s="214"/>
      <c r="H318" s="2"/>
    </row>
    <row r="319" spans="1:8" s="201" customFormat="1" ht="15.95" customHeight="1">
      <c r="A319" s="631"/>
      <c r="B319" s="463"/>
      <c r="C319" s="211"/>
      <c r="D319" s="212"/>
      <c r="E319" s="215"/>
      <c r="F319" s="213"/>
      <c r="G319" s="214"/>
      <c r="H319" s="2"/>
    </row>
    <row r="320" spans="1:8" s="201" customFormat="1" ht="15.95" customHeight="1">
      <c r="A320" s="631"/>
      <c r="B320" s="463"/>
      <c r="C320" s="211"/>
      <c r="D320" s="212"/>
      <c r="E320" s="215"/>
      <c r="F320" s="213"/>
      <c r="G320" s="214"/>
      <c r="H320" s="2"/>
    </row>
    <row r="321" spans="1:8" s="201" customFormat="1" ht="15.95" customHeight="1">
      <c r="A321" s="631"/>
      <c r="B321" s="463"/>
      <c r="C321" s="211"/>
      <c r="D321" s="212"/>
      <c r="E321" s="215"/>
      <c r="F321" s="213"/>
      <c r="G321" s="214"/>
      <c r="H321" s="2"/>
    </row>
    <row r="322" spans="1:8" s="201" customFormat="1" ht="15.95" customHeight="1">
      <c r="A322" s="631"/>
      <c r="B322" s="463"/>
      <c r="C322" s="211"/>
      <c r="D322" s="212"/>
      <c r="E322" s="215"/>
      <c r="F322" s="213"/>
      <c r="G322" s="214"/>
      <c r="H322" s="2"/>
    </row>
    <row r="323" spans="1:8" s="201" customFormat="1" ht="15.95" customHeight="1">
      <c r="A323" s="631"/>
      <c r="B323" s="463"/>
      <c r="C323" s="211"/>
      <c r="D323" s="212"/>
      <c r="E323" s="215"/>
      <c r="F323" s="213"/>
      <c r="G323" s="214"/>
      <c r="H323" s="2"/>
    </row>
    <row r="324" spans="1:8" s="201" customFormat="1" ht="15.95" customHeight="1">
      <c r="A324" s="631"/>
      <c r="B324" s="463"/>
      <c r="C324" s="211"/>
      <c r="D324" s="212"/>
      <c r="E324" s="215"/>
      <c r="F324" s="213"/>
      <c r="G324" s="214"/>
      <c r="H324" s="2"/>
    </row>
    <row r="325" spans="1:8" s="201" customFormat="1" ht="15.95" customHeight="1">
      <c r="A325" s="631"/>
      <c r="B325" s="463"/>
      <c r="C325" s="211"/>
      <c r="D325" s="212"/>
      <c r="E325" s="215"/>
      <c r="F325" s="213"/>
      <c r="G325" s="214"/>
      <c r="H325" s="2"/>
    </row>
    <row r="326" spans="1:8" s="201" customFormat="1" ht="15.95" customHeight="1">
      <c r="A326" s="631"/>
      <c r="B326" s="463"/>
      <c r="C326" s="211"/>
      <c r="D326" s="212"/>
      <c r="E326" s="215"/>
      <c r="F326" s="213"/>
      <c r="G326" s="214"/>
      <c r="H326" s="2"/>
    </row>
    <row r="327" spans="1:8" s="201" customFormat="1" ht="15.95" customHeight="1">
      <c r="A327" s="631"/>
      <c r="B327" s="463"/>
      <c r="C327" s="211"/>
      <c r="D327" s="212"/>
      <c r="E327" s="215"/>
      <c r="F327" s="213"/>
      <c r="G327" s="214"/>
      <c r="H327" s="2"/>
    </row>
    <row r="328" spans="1:8" s="201" customFormat="1" ht="15.95" customHeight="1">
      <c r="A328" s="631"/>
      <c r="B328" s="463"/>
      <c r="C328" s="211"/>
      <c r="D328" s="212"/>
      <c r="E328" s="215"/>
      <c r="F328" s="213"/>
      <c r="G328" s="214"/>
      <c r="H328" s="2"/>
    </row>
    <row r="329" spans="1:8" s="201" customFormat="1" ht="15.95" customHeight="1">
      <c r="A329" s="631"/>
      <c r="B329" s="463"/>
      <c r="C329" s="211"/>
      <c r="D329" s="212"/>
      <c r="E329" s="215"/>
      <c r="F329" s="213"/>
      <c r="G329" s="214"/>
      <c r="H329" s="2"/>
    </row>
    <row r="330" spans="1:8" s="201" customFormat="1" ht="15.95" customHeight="1">
      <c r="A330" s="631"/>
      <c r="B330" s="463"/>
      <c r="C330" s="211"/>
      <c r="D330" s="212"/>
      <c r="E330" s="215"/>
      <c r="F330" s="213"/>
      <c r="G330" s="214"/>
      <c r="H330" s="2"/>
    </row>
    <row r="331" spans="1:8" s="201" customFormat="1" ht="15.95" customHeight="1">
      <c r="A331" s="631"/>
      <c r="B331" s="463"/>
      <c r="C331" s="211"/>
      <c r="D331" s="212"/>
      <c r="E331" s="215"/>
      <c r="F331" s="213"/>
      <c r="G331" s="214"/>
      <c r="H331" s="2"/>
    </row>
    <row r="332" spans="1:8" s="201" customFormat="1" ht="15.95" customHeight="1">
      <c r="A332" s="631"/>
      <c r="B332" s="463"/>
      <c r="C332" s="211"/>
      <c r="D332" s="212"/>
      <c r="E332" s="215"/>
      <c r="F332" s="213"/>
      <c r="G332" s="214"/>
      <c r="H332" s="2"/>
    </row>
    <row r="333" spans="1:8" s="201" customFormat="1" ht="15.95" customHeight="1">
      <c r="A333" s="631"/>
      <c r="B333" s="463"/>
      <c r="C333" s="211"/>
      <c r="D333" s="212"/>
      <c r="E333" s="215"/>
      <c r="F333" s="213"/>
      <c r="G333" s="214"/>
      <c r="H333" s="2"/>
    </row>
    <row r="334" spans="1:8" s="201" customFormat="1" ht="15.95" customHeight="1">
      <c r="A334" s="631"/>
      <c r="B334" s="463"/>
      <c r="C334" s="211"/>
      <c r="D334" s="212"/>
      <c r="E334" s="215"/>
      <c r="F334" s="213"/>
      <c r="G334" s="214"/>
      <c r="H334" s="2"/>
    </row>
    <row r="335" spans="1:8" s="201" customFormat="1" ht="15.95" customHeight="1">
      <c r="A335" s="631"/>
      <c r="B335" s="463"/>
      <c r="C335" s="211"/>
      <c r="D335" s="212"/>
      <c r="E335" s="215"/>
      <c r="F335" s="213"/>
      <c r="G335" s="214"/>
      <c r="H335" s="2"/>
    </row>
    <row r="336" spans="1:8" s="201" customFormat="1" ht="15.95" customHeight="1">
      <c r="A336" s="631"/>
      <c r="B336" s="463"/>
      <c r="C336" s="211"/>
      <c r="D336" s="212"/>
      <c r="E336" s="215"/>
      <c r="F336" s="213"/>
      <c r="G336" s="214"/>
      <c r="H336" s="2"/>
    </row>
    <row r="337" spans="1:8" s="201" customFormat="1" ht="15.95" customHeight="1">
      <c r="A337" s="631"/>
      <c r="B337" s="463"/>
      <c r="C337" s="211"/>
      <c r="D337" s="212"/>
      <c r="E337" s="215"/>
      <c r="F337" s="213"/>
      <c r="G337" s="214"/>
      <c r="H337" s="2"/>
    </row>
    <row r="338" spans="1:8" s="201" customFormat="1" ht="15.95" customHeight="1">
      <c r="A338" s="631"/>
      <c r="B338" s="463"/>
      <c r="C338" s="211"/>
      <c r="D338" s="212"/>
      <c r="E338" s="215"/>
      <c r="F338" s="213"/>
      <c r="G338" s="214"/>
      <c r="H338" s="2"/>
    </row>
    <row r="339" spans="1:8" s="201" customFormat="1" ht="15.95" customHeight="1">
      <c r="A339" s="631"/>
      <c r="B339" s="463"/>
      <c r="C339" s="211"/>
      <c r="D339" s="212"/>
      <c r="E339" s="215"/>
      <c r="F339" s="213"/>
      <c r="G339" s="214"/>
      <c r="H339" s="2"/>
    </row>
    <row r="340" spans="1:8" s="201" customFormat="1" ht="15.95" customHeight="1">
      <c r="A340" s="631"/>
      <c r="B340" s="463"/>
      <c r="C340" s="211"/>
      <c r="D340" s="212"/>
      <c r="E340" s="215"/>
      <c r="F340" s="213"/>
      <c r="G340" s="214"/>
      <c r="H340" s="2"/>
    </row>
    <row r="341" spans="1:8" s="201" customFormat="1" ht="15.95" customHeight="1">
      <c r="A341" s="631"/>
      <c r="B341" s="463"/>
      <c r="C341" s="211"/>
      <c r="D341" s="212"/>
      <c r="E341" s="215"/>
      <c r="F341" s="213"/>
      <c r="G341" s="214"/>
      <c r="H341" s="2"/>
    </row>
    <row r="342" spans="1:8" s="201" customFormat="1" ht="15.95" customHeight="1">
      <c r="A342" s="631"/>
      <c r="B342" s="463"/>
      <c r="C342" s="211"/>
      <c r="D342" s="212"/>
      <c r="E342" s="215"/>
      <c r="F342" s="213"/>
      <c r="G342" s="214"/>
      <c r="H342" s="2"/>
    </row>
    <row r="343" spans="1:8" s="201" customFormat="1" ht="15.95" customHeight="1">
      <c r="A343" s="631"/>
      <c r="B343" s="463"/>
      <c r="C343" s="211"/>
      <c r="D343" s="212"/>
      <c r="E343" s="215"/>
      <c r="F343" s="213"/>
      <c r="G343" s="214"/>
      <c r="H343" s="2"/>
    </row>
    <row r="344" spans="1:8" s="201" customFormat="1" ht="15.95" customHeight="1">
      <c r="A344" s="631"/>
      <c r="B344" s="463"/>
      <c r="C344" s="211"/>
      <c r="D344" s="212"/>
      <c r="E344" s="215"/>
      <c r="F344" s="213"/>
      <c r="G344" s="214"/>
      <c r="H344" s="2"/>
    </row>
    <row r="345" spans="1:8" s="201" customFormat="1" ht="15.95" customHeight="1">
      <c r="A345" s="631"/>
      <c r="B345" s="463"/>
      <c r="C345" s="211"/>
      <c r="D345" s="212"/>
      <c r="E345" s="215"/>
      <c r="F345" s="213"/>
      <c r="G345" s="214"/>
      <c r="H345" s="2"/>
    </row>
    <row r="346" spans="1:8" s="201" customFormat="1" ht="15.95" customHeight="1">
      <c r="A346" s="631"/>
      <c r="B346" s="463"/>
      <c r="C346" s="211"/>
      <c r="D346" s="212"/>
      <c r="E346" s="215"/>
      <c r="F346" s="213"/>
      <c r="G346" s="214"/>
      <c r="H346" s="2"/>
    </row>
    <row r="347" spans="1:8" s="201" customFormat="1" ht="15.95" customHeight="1">
      <c r="A347" s="631"/>
      <c r="B347" s="463"/>
      <c r="C347" s="211"/>
      <c r="D347" s="212"/>
      <c r="E347" s="215"/>
      <c r="F347" s="213"/>
      <c r="G347" s="214"/>
      <c r="H347" s="2"/>
    </row>
    <row r="348" spans="1:8" s="201" customFormat="1" ht="15.95" customHeight="1">
      <c r="A348" s="631"/>
      <c r="B348" s="463"/>
      <c r="C348" s="211"/>
      <c r="D348" s="212"/>
      <c r="E348" s="215"/>
      <c r="F348" s="213"/>
      <c r="G348" s="214"/>
      <c r="H348" s="2"/>
    </row>
    <row r="349" spans="1:8" s="201" customFormat="1" ht="15.95" customHeight="1">
      <c r="A349" s="631"/>
      <c r="B349" s="463"/>
      <c r="C349" s="211"/>
      <c r="D349" s="212"/>
      <c r="E349" s="215"/>
      <c r="F349" s="213"/>
      <c r="G349" s="214"/>
      <c r="H349" s="2"/>
    </row>
    <row r="350" spans="1:8" s="201" customFormat="1" ht="15.95" customHeight="1">
      <c r="A350" s="631"/>
      <c r="B350" s="463"/>
      <c r="C350" s="211"/>
      <c r="D350" s="212"/>
      <c r="E350" s="215"/>
      <c r="F350" s="213"/>
      <c r="G350" s="214"/>
      <c r="H350" s="2"/>
    </row>
    <row r="351" spans="1:8" s="201" customFormat="1" ht="15.95" customHeight="1">
      <c r="A351" s="631"/>
      <c r="B351" s="463"/>
      <c r="C351" s="211"/>
      <c r="D351" s="212"/>
      <c r="E351" s="215"/>
      <c r="F351" s="213"/>
      <c r="G351" s="214"/>
      <c r="H351" s="2"/>
    </row>
    <row r="352" spans="1:8" s="201" customFormat="1" ht="15.95" customHeight="1">
      <c r="A352" s="631"/>
      <c r="B352" s="463"/>
      <c r="C352" s="211"/>
      <c r="D352" s="212"/>
      <c r="E352" s="215"/>
      <c r="F352" s="213"/>
      <c r="G352" s="214"/>
      <c r="H352" s="2"/>
    </row>
    <row r="353" spans="1:8" s="201" customFormat="1" ht="15.95" customHeight="1">
      <c r="A353" s="631"/>
      <c r="B353" s="463"/>
      <c r="C353" s="211"/>
      <c r="D353" s="212"/>
      <c r="E353" s="215"/>
      <c r="F353" s="213"/>
      <c r="G353" s="214"/>
      <c r="H353" s="2"/>
    </row>
    <row r="354" spans="1:8" s="201" customFormat="1" ht="15.95" customHeight="1">
      <c r="A354" s="631"/>
      <c r="B354" s="463"/>
      <c r="C354" s="211"/>
      <c r="D354" s="212"/>
      <c r="E354" s="215"/>
      <c r="F354" s="213"/>
      <c r="G354" s="214"/>
      <c r="H354" s="2"/>
    </row>
    <row r="355" spans="1:8" s="201" customFormat="1" ht="15.95" customHeight="1">
      <c r="A355" s="631"/>
      <c r="B355" s="463"/>
      <c r="C355" s="211"/>
      <c r="D355" s="212"/>
      <c r="E355" s="215"/>
      <c r="F355" s="213"/>
      <c r="G355" s="214"/>
      <c r="H355" s="2"/>
    </row>
    <row r="356" spans="1:8" s="201" customFormat="1" ht="15.95" customHeight="1">
      <c r="A356" s="631"/>
      <c r="B356" s="463"/>
      <c r="C356" s="211"/>
      <c r="D356" s="212"/>
      <c r="E356" s="215"/>
      <c r="F356" s="213"/>
      <c r="G356" s="214"/>
      <c r="H356" s="2"/>
    </row>
    <row r="357" spans="1:8" s="201" customFormat="1" ht="15.95" customHeight="1">
      <c r="A357" s="631"/>
      <c r="B357" s="463"/>
      <c r="C357" s="211"/>
      <c r="D357" s="212"/>
      <c r="E357" s="215"/>
      <c r="F357" s="213"/>
      <c r="G357" s="214"/>
      <c r="H357" s="2"/>
    </row>
    <row r="358" spans="1:8" s="201" customFormat="1" ht="15.95" customHeight="1">
      <c r="A358" s="631"/>
      <c r="B358" s="463"/>
      <c r="C358" s="211"/>
      <c r="D358" s="212"/>
      <c r="E358" s="215"/>
      <c r="F358" s="213"/>
      <c r="G358" s="214"/>
      <c r="H358" s="2"/>
    </row>
    <row r="359" spans="1:8" s="201" customFormat="1" ht="15.95" customHeight="1">
      <c r="A359" s="631"/>
      <c r="B359" s="463"/>
      <c r="C359" s="211"/>
      <c r="D359" s="212"/>
      <c r="E359" s="215"/>
      <c r="F359" s="213"/>
      <c r="G359" s="214"/>
      <c r="H359" s="2"/>
    </row>
    <row r="360" spans="1:8" s="201" customFormat="1" ht="15.95" customHeight="1">
      <c r="A360" s="631"/>
      <c r="B360" s="463"/>
      <c r="C360" s="211"/>
      <c r="D360" s="212"/>
      <c r="E360" s="215"/>
      <c r="F360" s="213"/>
      <c r="G360" s="214"/>
      <c r="H360" s="2"/>
    </row>
    <row r="361" spans="1:8" s="201" customFormat="1" ht="15.95" customHeight="1">
      <c r="A361" s="631"/>
      <c r="B361" s="463"/>
      <c r="C361" s="211"/>
      <c r="D361" s="212"/>
      <c r="E361" s="215"/>
      <c r="F361" s="213"/>
      <c r="G361" s="214"/>
      <c r="H361" s="2"/>
    </row>
    <row r="362" spans="1:8" s="201" customFormat="1" ht="15.95" customHeight="1">
      <c r="A362" s="631"/>
      <c r="B362" s="463"/>
      <c r="C362" s="211"/>
      <c r="D362" s="212"/>
      <c r="E362" s="215"/>
      <c r="F362" s="213"/>
      <c r="G362" s="214"/>
      <c r="H362" s="2"/>
    </row>
    <row r="363" spans="1:8" s="201" customFormat="1" ht="15.95" customHeight="1">
      <c r="A363" s="631"/>
      <c r="B363" s="463"/>
      <c r="C363" s="211"/>
      <c r="D363" s="212"/>
      <c r="E363" s="215"/>
      <c r="F363" s="213"/>
      <c r="G363" s="214"/>
      <c r="H363" s="2"/>
    </row>
    <row r="364" spans="1:8" s="201" customFormat="1" ht="15.95" customHeight="1">
      <c r="A364" s="631"/>
      <c r="B364" s="463"/>
      <c r="C364" s="211"/>
      <c r="D364" s="212"/>
      <c r="E364" s="215"/>
      <c r="F364" s="213"/>
      <c r="G364" s="214"/>
      <c r="H364" s="2"/>
    </row>
    <row r="365" spans="1:8" s="201" customFormat="1" ht="15.95" customHeight="1">
      <c r="A365" s="631"/>
      <c r="B365" s="463"/>
      <c r="C365" s="211"/>
      <c r="D365" s="212"/>
      <c r="E365" s="215"/>
      <c r="F365" s="213"/>
      <c r="G365" s="214"/>
      <c r="H365" s="2"/>
    </row>
    <row r="366" spans="1:8" s="201" customFormat="1" ht="15.95" customHeight="1">
      <c r="A366" s="631"/>
      <c r="B366" s="463"/>
      <c r="C366" s="211"/>
      <c r="D366" s="212"/>
      <c r="E366" s="215"/>
      <c r="F366" s="213"/>
      <c r="G366" s="214"/>
      <c r="H366" s="2"/>
    </row>
    <row r="367" spans="1:8" s="201" customFormat="1" ht="15.95" customHeight="1">
      <c r="A367" s="631"/>
      <c r="B367" s="463"/>
      <c r="C367" s="211"/>
      <c r="D367" s="212"/>
      <c r="E367" s="215"/>
      <c r="F367" s="213"/>
      <c r="G367" s="214"/>
      <c r="H367" s="2"/>
    </row>
    <row r="368" spans="1:8" s="201" customFormat="1" ht="15.95" customHeight="1">
      <c r="A368" s="631"/>
      <c r="B368" s="463"/>
      <c r="C368" s="211"/>
      <c r="D368" s="212"/>
      <c r="E368" s="215"/>
      <c r="F368" s="213"/>
      <c r="G368" s="214"/>
      <c r="H368" s="2"/>
    </row>
    <row r="369" spans="1:8" s="201" customFormat="1" ht="15.95" customHeight="1">
      <c r="A369" s="631"/>
      <c r="B369" s="463"/>
      <c r="C369" s="211"/>
      <c r="D369" s="212"/>
      <c r="E369" s="215"/>
      <c r="F369" s="213"/>
      <c r="G369" s="214"/>
      <c r="H369" s="2"/>
    </row>
    <row r="370" spans="1:8" s="201" customFormat="1" ht="15.95" customHeight="1">
      <c r="A370" s="631"/>
      <c r="B370" s="463"/>
      <c r="C370" s="211"/>
      <c r="D370" s="212"/>
      <c r="E370" s="215"/>
      <c r="F370" s="213"/>
      <c r="G370" s="214"/>
      <c r="H370" s="2"/>
    </row>
    <row r="371" spans="1:8" s="201" customFormat="1" ht="15.95" customHeight="1">
      <c r="A371" s="631"/>
      <c r="B371" s="463"/>
      <c r="C371" s="211"/>
      <c r="D371" s="212"/>
      <c r="E371" s="215"/>
      <c r="F371" s="213"/>
      <c r="G371" s="214"/>
      <c r="H371" s="2"/>
    </row>
    <row r="372" spans="1:8" s="201" customFormat="1" ht="15.95" customHeight="1">
      <c r="A372" s="631"/>
      <c r="B372" s="463"/>
      <c r="C372" s="211"/>
      <c r="D372" s="212"/>
      <c r="E372" s="215"/>
      <c r="F372" s="213"/>
      <c r="G372" s="214"/>
      <c r="H372" s="2"/>
    </row>
    <row r="373" spans="1:8" s="201" customFormat="1" ht="15.95" customHeight="1">
      <c r="A373" s="631"/>
      <c r="B373" s="463"/>
      <c r="C373" s="211"/>
      <c r="D373" s="212"/>
      <c r="E373" s="215"/>
      <c r="F373" s="213"/>
      <c r="G373" s="214"/>
      <c r="H373" s="2"/>
    </row>
    <row r="374" spans="1:8" s="201" customFormat="1" ht="15.95" customHeight="1">
      <c r="A374" s="631"/>
      <c r="B374" s="463"/>
      <c r="C374" s="211"/>
      <c r="D374" s="212"/>
      <c r="E374" s="215"/>
      <c r="F374" s="213"/>
      <c r="G374" s="214"/>
      <c r="H374" s="2"/>
    </row>
    <row r="375" spans="1:8" s="201" customFormat="1" ht="15.95" customHeight="1">
      <c r="A375" s="631"/>
      <c r="B375" s="463"/>
      <c r="C375" s="211"/>
      <c r="D375" s="212"/>
      <c r="E375" s="215"/>
      <c r="F375" s="213"/>
      <c r="G375" s="214"/>
      <c r="H375" s="2"/>
    </row>
    <row r="376" spans="1:8" s="201" customFormat="1" ht="15.95" customHeight="1">
      <c r="A376" s="631"/>
      <c r="B376" s="463"/>
      <c r="C376" s="211"/>
      <c r="D376" s="212"/>
      <c r="E376" s="215"/>
      <c r="F376" s="213"/>
      <c r="G376" s="214"/>
      <c r="H376" s="2"/>
    </row>
    <row r="377" spans="1:8" s="201" customFormat="1" ht="15.95" customHeight="1">
      <c r="A377" s="631"/>
      <c r="B377" s="463"/>
      <c r="C377" s="211"/>
      <c r="D377" s="212"/>
      <c r="E377" s="215"/>
      <c r="F377" s="213"/>
      <c r="G377" s="214"/>
      <c r="H377" s="2"/>
    </row>
    <row r="378" spans="1:8" s="201" customFormat="1" ht="15.95" customHeight="1">
      <c r="A378" s="631"/>
      <c r="B378" s="463"/>
      <c r="C378" s="211"/>
      <c r="D378" s="212"/>
      <c r="E378" s="215"/>
      <c r="F378" s="213"/>
      <c r="G378" s="214"/>
      <c r="H378" s="2"/>
    </row>
    <row r="379" spans="1:8" s="201" customFormat="1" ht="15.95" customHeight="1">
      <c r="A379" s="631"/>
      <c r="B379" s="463"/>
      <c r="C379" s="211"/>
      <c r="D379" s="212"/>
      <c r="E379" s="215"/>
      <c r="F379" s="213"/>
      <c r="G379" s="214"/>
      <c r="H379" s="2"/>
    </row>
    <row r="380" spans="1:8" s="201" customFormat="1" ht="15.95" customHeight="1">
      <c r="A380" s="631"/>
      <c r="B380" s="463"/>
      <c r="C380" s="211"/>
      <c r="D380" s="212"/>
      <c r="E380" s="215"/>
      <c r="F380" s="213"/>
      <c r="G380" s="214"/>
      <c r="H380" s="2"/>
    </row>
    <row r="381" spans="1:8" s="201" customFormat="1" ht="15.95" customHeight="1">
      <c r="A381" s="631"/>
      <c r="B381" s="463"/>
      <c r="C381" s="211"/>
      <c r="D381" s="212"/>
      <c r="E381" s="215"/>
      <c r="F381" s="213"/>
      <c r="G381" s="214"/>
      <c r="H381" s="2"/>
    </row>
    <row r="382" spans="1:8" s="201" customFormat="1" ht="15.95" customHeight="1">
      <c r="A382" s="631"/>
      <c r="B382" s="463"/>
      <c r="C382" s="211"/>
      <c r="D382" s="212"/>
      <c r="E382" s="215"/>
      <c r="F382" s="213"/>
      <c r="G382" s="214"/>
      <c r="H382" s="2"/>
    </row>
    <row r="383" spans="1:8" s="201" customFormat="1" ht="15.95" customHeight="1">
      <c r="A383" s="631"/>
      <c r="B383" s="463"/>
      <c r="C383" s="211"/>
      <c r="D383" s="212"/>
      <c r="E383" s="215"/>
      <c r="F383" s="213"/>
      <c r="G383" s="214"/>
      <c r="H383" s="2"/>
    </row>
    <row r="384" spans="1:8" s="201" customFormat="1" ht="15.95" customHeight="1">
      <c r="A384" s="631"/>
      <c r="B384" s="463"/>
      <c r="C384" s="211"/>
      <c r="D384" s="212"/>
      <c r="E384" s="215"/>
      <c r="F384" s="213"/>
      <c r="G384" s="214"/>
      <c r="H384" s="2"/>
    </row>
    <row r="385" spans="1:8" s="201" customFormat="1" ht="15.95" customHeight="1">
      <c r="A385" s="631"/>
      <c r="B385" s="463"/>
      <c r="C385" s="211"/>
      <c r="D385" s="212"/>
      <c r="E385" s="215"/>
      <c r="F385" s="213"/>
      <c r="G385" s="214"/>
      <c r="H385" s="2"/>
    </row>
    <row r="386" spans="1:8" s="201" customFormat="1" ht="15.95" customHeight="1">
      <c r="A386" s="631"/>
      <c r="B386" s="463"/>
      <c r="C386" s="211"/>
      <c r="D386" s="212"/>
      <c r="E386" s="215"/>
      <c r="F386" s="213"/>
      <c r="G386" s="214"/>
      <c r="H386" s="2"/>
    </row>
    <row r="387" spans="1:8" s="201" customFormat="1" ht="15.95" customHeight="1">
      <c r="A387" s="631"/>
      <c r="B387" s="463"/>
      <c r="C387" s="211"/>
      <c r="D387" s="212"/>
      <c r="E387" s="215"/>
      <c r="F387" s="213"/>
      <c r="G387" s="214"/>
      <c r="H387" s="2"/>
    </row>
    <row r="388" spans="1:8" s="201" customFormat="1" ht="15.95" customHeight="1">
      <c r="A388" s="631"/>
      <c r="B388" s="463"/>
      <c r="C388" s="211"/>
      <c r="D388" s="212"/>
      <c r="E388" s="215"/>
      <c r="F388" s="213"/>
      <c r="G388" s="214"/>
      <c r="H388" s="2"/>
    </row>
    <row r="389" spans="1:8" s="201" customFormat="1" ht="15.95" customHeight="1">
      <c r="A389" s="631"/>
      <c r="B389" s="463"/>
      <c r="C389" s="211"/>
      <c r="D389" s="212"/>
      <c r="E389" s="215"/>
      <c r="F389" s="213"/>
      <c r="G389" s="214"/>
      <c r="H389" s="2"/>
    </row>
    <row r="390" spans="1:8" s="201" customFormat="1" ht="15.95" customHeight="1">
      <c r="A390" s="631"/>
      <c r="B390" s="463"/>
      <c r="C390" s="211"/>
      <c r="D390" s="212"/>
      <c r="E390" s="215"/>
      <c r="F390" s="213"/>
      <c r="G390" s="214"/>
      <c r="H390" s="2"/>
    </row>
    <row r="391" spans="1:8" s="201" customFormat="1" ht="15.95" customHeight="1">
      <c r="A391" s="631"/>
      <c r="B391" s="463"/>
      <c r="C391" s="211"/>
      <c r="D391" s="212"/>
      <c r="E391" s="215"/>
      <c r="F391" s="213"/>
      <c r="G391" s="214"/>
      <c r="H391" s="2"/>
    </row>
    <row r="392" spans="1:8" s="201" customFormat="1" ht="15.95" customHeight="1">
      <c r="A392" s="631"/>
      <c r="B392" s="463"/>
      <c r="C392" s="211"/>
      <c r="D392" s="212"/>
      <c r="E392" s="215"/>
      <c r="F392" s="213"/>
      <c r="G392" s="214"/>
      <c r="H392" s="2"/>
    </row>
    <row r="393" spans="1:8" s="201" customFormat="1" ht="15.95" customHeight="1">
      <c r="A393" s="631"/>
      <c r="B393" s="463"/>
      <c r="C393" s="211"/>
      <c r="D393" s="212"/>
      <c r="E393" s="215"/>
      <c r="F393" s="213"/>
      <c r="G393" s="214"/>
      <c r="H393" s="2"/>
    </row>
    <row r="394" spans="1:8" s="201" customFormat="1" ht="15.95" customHeight="1">
      <c r="A394" s="631"/>
      <c r="B394" s="463"/>
      <c r="C394" s="211"/>
      <c r="D394" s="212"/>
      <c r="E394" s="215"/>
      <c r="F394" s="213"/>
      <c r="G394" s="214"/>
      <c r="H394" s="2"/>
    </row>
    <row r="395" spans="1:8" s="201" customFormat="1" ht="15.95" customHeight="1">
      <c r="A395" s="631"/>
      <c r="B395" s="463"/>
      <c r="C395" s="211"/>
      <c r="D395" s="212"/>
      <c r="E395" s="215"/>
      <c r="F395" s="213"/>
      <c r="G395" s="214"/>
      <c r="H395" s="2"/>
    </row>
    <row r="396" spans="1:8" s="201" customFormat="1" ht="15.95" customHeight="1">
      <c r="A396" s="631"/>
      <c r="B396" s="463"/>
      <c r="C396" s="211"/>
      <c r="D396" s="212"/>
      <c r="E396" s="215"/>
      <c r="F396" s="213"/>
      <c r="G396" s="214"/>
      <c r="H396" s="2"/>
    </row>
    <row r="397" spans="1:8" s="201" customFormat="1" ht="15.95" customHeight="1">
      <c r="A397" s="631"/>
      <c r="B397" s="463"/>
      <c r="C397" s="211"/>
      <c r="D397" s="212"/>
      <c r="E397" s="215"/>
      <c r="F397" s="213"/>
      <c r="G397" s="214"/>
      <c r="H397" s="2"/>
    </row>
    <row r="398" spans="1:8" s="201" customFormat="1" ht="15.95" customHeight="1">
      <c r="A398" s="631"/>
      <c r="B398" s="463"/>
      <c r="C398" s="211"/>
      <c r="D398" s="212"/>
      <c r="E398" s="215"/>
      <c r="F398" s="213"/>
      <c r="G398" s="214"/>
      <c r="H398" s="2"/>
    </row>
    <row r="399" spans="1:8" s="201" customFormat="1" ht="15.95" customHeight="1">
      <c r="A399" s="631"/>
      <c r="B399" s="463"/>
      <c r="C399" s="211"/>
      <c r="D399" s="212"/>
      <c r="E399" s="215"/>
      <c r="F399" s="213"/>
      <c r="G399" s="214"/>
      <c r="H399" s="2"/>
    </row>
    <row r="400" spans="1:8" s="201" customFormat="1" ht="15.95" customHeight="1">
      <c r="A400" s="631"/>
      <c r="B400" s="463"/>
      <c r="C400" s="211"/>
      <c r="D400" s="212"/>
      <c r="E400" s="215"/>
      <c r="F400" s="213"/>
      <c r="G400" s="214"/>
      <c r="H400" s="2"/>
    </row>
    <row r="401" spans="1:8" s="201" customFormat="1" ht="15.95" customHeight="1">
      <c r="A401" s="631"/>
      <c r="B401" s="463"/>
      <c r="C401" s="211"/>
      <c r="D401" s="212"/>
      <c r="E401" s="215"/>
      <c r="F401" s="213"/>
      <c r="G401" s="214"/>
      <c r="H401" s="2"/>
    </row>
    <row r="402" spans="1:8" s="201" customFormat="1" ht="15.95" customHeight="1">
      <c r="A402" s="631"/>
      <c r="B402" s="463"/>
      <c r="C402" s="211"/>
      <c r="D402" s="212"/>
      <c r="E402" s="215"/>
      <c r="F402" s="213"/>
      <c r="G402" s="214"/>
      <c r="H402" s="2"/>
    </row>
    <row r="403" spans="1:8" s="201" customFormat="1" ht="15.95" customHeight="1">
      <c r="A403" s="631"/>
      <c r="B403" s="463"/>
      <c r="C403" s="211"/>
      <c r="D403" s="212"/>
      <c r="E403" s="215"/>
      <c r="F403" s="213"/>
      <c r="G403" s="214"/>
      <c r="H403" s="2"/>
    </row>
    <row r="404" spans="1:8" s="201" customFormat="1" ht="15.95" customHeight="1">
      <c r="A404" s="631"/>
      <c r="B404" s="463"/>
      <c r="C404" s="211"/>
      <c r="D404" s="212"/>
      <c r="E404" s="215"/>
      <c r="F404" s="213"/>
      <c r="G404" s="214"/>
      <c r="H404" s="2"/>
    </row>
    <row r="405" spans="1:8" s="201" customFormat="1" ht="15.95" customHeight="1">
      <c r="A405" s="631"/>
      <c r="B405" s="463"/>
      <c r="C405" s="211"/>
      <c r="D405" s="212"/>
      <c r="E405" s="215"/>
      <c r="F405" s="213"/>
      <c r="G405" s="214"/>
      <c r="H405" s="2"/>
    </row>
    <row r="406" spans="1:8" s="201" customFormat="1" ht="15.95" customHeight="1">
      <c r="A406" s="631"/>
      <c r="B406" s="463"/>
      <c r="C406" s="211"/>
      <c r="D406" s="212"/>
      <c r="E406" s="215"/>
      <c r="F406" s="213"/>
      <c r="G406" s="214"/>
      <c r="H406" s="2"/>
    </row>
    <row r="407" spans="1:8" s="201" customFormat="1" ht="15.95" customHeight="1">
      <c r="A407" s="631"/>
      <c r="B407" s="463"/>
      <c r="C407" s="211"/>
      <c r="D407" s="212"/>
      <c r="E407" s="215"/>
      <c r="F407" s="213"/>
      <c r="G407" s="214"/>
      <c r="H407" s="2"/>
    </row>
    <row r="408" spans="1:8" s="201" customFormat="1" ht="15.95" customHeight="1">
      <c r="A408" s="631"/>
      <c r="B408" s="463"/>
      <c r="C408" s="211"/>
      <c r="D408" s="212"/>
      <c r="E408" s="215"/>
      <c r="F408" s="213"/>
      <c r="G408" s="214"/>
      <c r="H408" s="2"/>
    </row>
    <row r="409" spans="1:8" s="201" customFormat="1" ht="15.95" customHeight="1">
      <c r="A409" s="631"/>
      <c r="B409" s="463"/>
      <c r="C409" s="211"/>
      <c r="D409" s="212"/>
      <c r="E409" s="215"/>
      <c r="F409" s="213"/>
      <c r="G409" s="214"/>
      <c r="H409" s="2"/>
    </row>
    <row r="410" spans="1:8" s="201" customFormat="1" ht="15.95" customHeight="1">
      <c r="A410" s="631"/>
      <c r="B410" s="463"/>
      <c r="C410" s="211"/>
      <c r="D410" s="212"/>
      <c r="E410" s="215"/>
      <c r="F410" s="213"/>
      <c r="G410" s="214"/>
      <c r="H410" s="2"/>
    </row>
    <row r="411" spans="1:8" s="201" customFormat="1" ht="15.95" customHeight="1">
      <c r="A411" s="631"/>
      <c r="B411" s="463"/>
      <c r="C411" s="211"/>
      <c r="D411" s="212"/>
      <c r="E411" s="215"/>
      <c r="F411" s="213"/>
      <c r="G411" s="214"/>
      <c r="H411" s="2"/>
    </row>
    <row r="412" spans="1:8" s="201" customFormat="1" ht="15.95" customHeight="1">
      <c r="A412" s="631"/>
      <c r="B412" s="463"/>
      <c r="C412" s="211"/>
      <c r="D412" s="212"/>
      <c r="E412" s="215"/>
      <c r="F412" s="213"/>
      <c r="G412" s="214"/>
      <c r="H412" s="2"/>
    </row>
    <row r="413" spans="1:8" s="201" customFormat="1" ht="15.95" customHeight="1">
      <c r="A413" s="631"/>
      <c r="B413" s="463"/>
      <c r="C413" s="211"/>
      <c r="D413" s="212"/>
      <c r="E413" s="215"/>
      <c r="F413" s="213"/>
      <c r="G413" s="214"/>
      <c r="H413" s="2"/>
    </row>
    <row r="414" spans="1:8" s="201" customFormat="1" ht="15.95" customHeight="1">
      <c r="A414" s="631"/>
      <c r="B414" s="463"/>
      <c r="C414" s="211"/>
      <c r="D414" s="212"/>
      <c r="E414" s="215"/>
      <c r="F414" s="213"/>
      <c r="G414" s="214"/>
      <c r="H414" s="2"/>
    </row>
    <row r="415" spans="1:8" s="201" customFormat="1" ht="15.95" customHeight="1">
      <c r="A415" s="631"/>
      <c r="B415" s="463"/>
      <c r="C415" s="211"/>
      <c r="D415" s="212"/>
      <c r="E415" s="215"/>
      <c r="F415" s="213"/>
      <c r="G415" s="214"/>
      <c r="H415" s="2"/>
    </row>
    <row r="416" spans="1:8" s="201" customFormat="1" ht="15.95" customHeight="1">
      <c r="A416" s="631"/>
      <c r="B416" s="463"/>
      <c r="C416" s="211"/>
      <c r="D416" s="212"/>
      <c r="E416" s="215"/>
      <c r="F416" s="213"/>
      <c r="G416" s="214"/>
      <c r="H416" s="2"/>
    </row>
    <row r="417" spans="1:8" s="201" customFormat="1" ht="15.95" customHeight="1">
      <c r="A417" s="631"/>
      <c r="B417" s="463"/>
      <c r="C417" s="211"/>
      <c r="D417" s="212"/>
      <c r="E417" s="215"/>
      <c r="F417" s="213"/>
      <c r="G417" s="214"/>
      <c r="H417" s="2"/>
    </row>
    <row r="418" spans="1:8" s="201" customFormat="1" ht="15.95" customHeight="1">
      <c r="A418" s="631"/>
      <c r="B418" s="463"/>
      <c r="C418" s="211"/>
      <c r="D418" s="212"/>
      <c r="E418" s="215"/>
      <c r="F418" s="213"/>
      <c r="G418" s="214"/>
      <c r="H418" s="2"/>
    </row>
    <row r="419" spans="1:8" s="201" customFormat="1" ht="15.95" customHeight="1">
      <c r="A419" s="631"/>
      <c r="B419" s="463"/>
      <c r="C419" s="211"/>
      <c r="D419" s="212"/>
      <c r="E419" s="215"/>
      <c r="F419" s="213"/>
      <c r="G419" s="214"/>
      <c r="H419" s="2"/>
    </row>
    <row r="420" spans="1:8" s="201" customFormat="1" ht="15.95" customHeight="1">
      <c r="A420" s="631"/>
      <c r="B420" s="463"/>
      <c r="C420" s="211"/>
      <c r="D420" s="212"/>
      <c r="E420" s="215"/>
      <c r="F420" s="213"/>
      <c r="G420" s="214"/>
      <c r="H420" s="2"/>
    </row>
    <row r="421" spans="1:8" s="201" customFormat="1" ht="15.95" customHeight="1">
      <c r="A421" s="631"/>
      <c r="B421" s="463"/>
      <c r="C421" s="211"/>
      <c r="D421" s="212"/>
      <c r="E421" s="215"/>
      <c r="F421" s="213"/>
      <c r="G421" s="214"/>
      <c r="H421" s="2"/>
    </row>
    <row r="422" spans="1:8" s="201" customFormat="1" ht="15.95" customHeight="1">
      <c r="A422" s="631"/>
      <c r="B422" s="463"/>
      <c r="C422" s="211"/>
      <c r="D422" s="212"/>
      <c r="E422" s="215"/>
      <c r="F422" s="213"/>
      <c r="G422" s="214"/>
      <c r="H422" s="2"/>
    </row>
    <row r="423" spans="1:8" s="201" customFormat="1" ht="15.95" customHeight="1">
      <c r="A423" s="631"/>
      <c r="B423" s="463"/>
      <c r="C423" s="211"/>
      <c r="D423" s="212"/>
      <c r="E423" s="215"/>
      <c r="F423" s="213"/>
      <c r="G423" s="214"/>
      <c r="H423" s="2"/>
    </row>
    <row r="424" spans="1:8" s="201" customFormat="1" ht="15.95" customHeight="1">
      <c r="A424" s="631"/>
      <c r="B424" s="463"/>
      <c r="C424" s="211"/>
      <c r="D424" s="212"/>
      <c r="E424" s="215"/>
      <c r="F424" s="213"/>
      <c r="G424" s="214"/>
      <c r="H424" s="2"/>
    </row>
    <row r="425" spans="1:8" s="201" customFormat="1" ht="15.95" customHeight="1">
      <c r="A425" s="631"/>
      <c r="B425" s="463"/>
      <c r="C425" s="211"/>
      <c r="D425" s="212"/>
      <c r="E425" s="215"/>
      <c r="F425" s="213"/>
      <c r="G425" s="214"/>
      <c r="H425" s="2"/>
    </row>
    <row r="426" spans="1:8" s="201" customFormat="1" ht="15.95" customHeight="1">
      <c r="A426" s="631"/>
      <c r="B426" s="463"/>
      <c r="C426" s="211"/>
      <c r="D426" s="212"/>
      <c r="E426" s="215"/>
      <c r="F426" s="213"/>
      <c r="G426" s="214"/>
      <c r="H426" s="2"/>
    </row>
    <row r="427" spans="1:8" s="201" customFormat="1" ht="15.95" customHeight="1">
      <c r="A427" s="631"/>
      <c r="B427" s="463"/>
      <c r="C427" s="211"/>
      <c r="D427" s="212"/>
      <c r="E427" s="215"/>
      <c r="F427" s="213"/>
      <c r="G427" s="214"/>
      <c r="H427" s="2"/>
    </row>
    <row r="428" spans="1:8" s="201" customFormat="1" ht="15.95" customHeight="1">
      <c r="A428" s="631"/>
      <c r="B428" s="463"/>
      <c r="C428" s="211"/>
      <c r="D428" s="212"/>
      <c r="E428" s="215"/>
      <c r="F428" s="213"/>
      <c r="G428" s="214"/>
      <c r="H428" s="2"/>
    </row>
    <row r="429" spans="1:8" s="201" customFormat="1" ht="15.95" customHeight="1">
      <c r="A429" s="631"/>
      <c r="B429" s="463"/>
      <c r="C429" s="211"/>
      <c r="D429" s="212"/>
      <c r="E429" s="215"/>
      <c r="F429" s="213"/>
      <c r="G429" s="214"/>
      <c r="H429" s="2"/>
    </row>
    <row r="430" spans="1:8" s="201" customFormat="1" ht="15.95" customHeight="1">
      <c r="A430" s="631"/>
      <c r="B430" s="463"/>
      <c r="C430" s="211"/>
      <c r="D430" s="212"/>
      <c r="E430" s="215"/>
      <c r="F430" s="213"/>
      <c r="G430" s="214"/>
      <c r="H430" s="2"/>
    </row>
    <row r="431" spans="1:8" s="201" customFormat="1" ht="15.95" customHeight="1">
      <c r="A431" s="631"/>
      <c r="B431" s="463"/>
      <c r="C431" s="211"/>
      <c r="D431" s="212"/>
      <c r="E431" s="215"/>
      <c r="F431" s="213"/>
      <c r="G431" s="214"/>
      <c r="H431" s="2"/>
    </row>
    <row r="432" spans="1:8" s="201" customFormat="1" ht="15.95" customHeight="1">
      <c r="A432" s="631"/>
      <c r="B432" s="463"/>
      <c r="C432" s="211"/>
      <c r="D432" s="212"/>
      <c r="E432" s="215"/>
      <c r="F432" s="213"/>
      <c r="G432" s="214"/>
      <c r="H432" s="2"/>
    </row>
    <row r="433" spans="1:8" s="201" customFormat="1" ht="15.95" customHeight="1">
      <c r="A433" s="631"/>
      <c r="B433" s="463"/>
      <c r="C433" s="211"/>
      <c r="D433" s="212"/>
      <c r="E433" s="215"/>
      <c r="F433" s="213"/>
      <c r="G433" s="214"/>
      <c r="H433" s="2"/>
    </row>
    <row r="434" spans="1:8" s="201" customFormat="1" ht="15.95" customHeight="1">
      <c r="A434" s="631"/>
      <c r="B434" s="463"/>
      <c r="C434" s="211"/>
      <c r="D434" s="212"/>
      <c r="E434" s="215"/>
      <c r="F434" s="213"/>
      <c r="G434" s="214"/>
      <c r="H434" s="2"/>
    </row>
    <row r="435" spans="1:8" s="201" customFormat="1" ht="15.95" customHeight="1">
      <c r="A435" s="631"/>
      <c r="B435" s="463"/>
      <c r="C435" s="211"/>
      <c r="D435" s="212"/>
      <c r="E435" s="215"/>
      <c r="F435" s="213"/>
      <c r="G435" s="214"/>
      <c r="H435" s="2"/>
    </row>
    <row r="436" spans="1:8" s="201" customFormat="1" ht="15.95" customHeight="1">
      <c r="A436" s="631"/>
      <c r="B436" s="463"/>
      <c r="C436" s="211"/>
      <c r="D436" s="212"/>
      <c r="E436" s="215"/>
      <c r="F436" s="213"/>
      <c r="G436" s="214"/>
      <c r="H436" s="2"/>
    </row>
    <row r="437" spans="1:8" s="201" customFormat="1" ht="15.95" customHeight="1">
      <c r="A437" s="631"/>
      <c r="B437" s="463"/>
      <c r="C437" s="211"/>
      <c r="D437" s="212"/>
      <c r="E437" s="215"/>
      <c r="F437" s="213"/>
      <c r="G437" s="214"/>
      <c r="H437" s="2"/>
    </row>
    <row r="438" spans="1:8" s="201" customFormat="1" ht="15.95" customHeight="1">
      <c r="A438" s="631"/>
      <c r="B438" s="463"/>
      <c r="C438" s="211"/>
      <c r="D438" s="212"/>
      <c r="E438" s="215"/>
      <c r="F438" s="213"/>
      <c r="G438" s="214"/>
      <c r="H438" s="2"/>
    </row>
    <row r="439" spans="1:8" s="201" customFormat="1" ht="15.95" customHeight="1">
      <c r="A439" s="631"/>
      <c r="B439" s="463"/>
      <c r="C439" s="211"/>
      <c r="D439" s="212"/>
      <c r="E439" s="215"/>
      <c r="F439" s="213"/>
      <c r="G439" s="214"/>
      <c r="H439" s="2"/>
    </row>
    <row r="440" spans="1:8" s="201" customFormat="1" ht="15.95" customHeight="1">
      <c r="A440" s="631"/>
      <c r="B440" s="463"/>
      <c r="C440" s="211"/>
      <c r="D440" s="212"/>
      <c r="E440" s="215"/>
      <c r="F440" s="213"/>
      <c r="G440" s="214"/>
      <c r="H440" s="2"/>
    </row>
    <row r="441" spans="1:8" s="201" customFormat="1" ht="15.95" customHeight="1">
      <c r="A441" s="631"/>
      <c r="B441" s="463"/>
      <c r="C441" s="211"/>
      <c r="D441" s="212"/>
      <c r="E441" s="215"/>
      <c r="F441" s="213"/>
      <c r="G441" s="214"/>
      <c r="H441" s="2"/>
    </row>
    <row r="442" spans="1:8" s="201" customFormat="1" ht="15.95" customHeight="1">
      <c r="A442" s="631"/>
      <c r="B442" s="463"/>
      <c r="C442" s="211"/>
      <c r="D442" s="212"/>
      <c r="E442" s="215"/>
      <c r="F442" s="213"/>
      <c r="G442" s="214"/>
      <c r="H442" s="2"/>
    </row>
    <row r="443" spans="1:8" s="201" customFormat="1" ht="15.95" customHeight="1">
      <c r="A443" s="631"/>
      <c r="B443" s="463"/>
      <c r="C443" s="211"/>
      <c r="D443" s="212"/>
      <c r="E443" s="215"/>
      <c r="F443" s="213"/>
      <c r="G443" s="214"/>
      <c r="H443" s="2"/>
    </row>
    <row r="444" spans="1:8" s="201" customFormat="1" ht="15.95" customHeight="1">
      <c r="A444" s="631"/>
      <c r="B444" s="463"/>
      <c r="C444" s="211"/>
      <c r="D444" s="212"/>
      <c r="E444" s="215"/>
      <c r="F444" s="213"/>
      <c r="G444" s="214"/>
      <c r="H444" s="2"/>
    </row>
    <row r="445" spans="1:8" s="201" customFormat="1" ht="15.95" customHeight="1">
      <c r="A445" s="631"/>
      <c r="B445" s="463"/>
      <c r="C445" s="211"/>
      <c r="D445" s="212"/>
      <c r="E445" s="215"/>
      <c r="F445" s="213"/>
      <c r="G445" s="214"/>
      <c r="H445" s="2"/>
    </row>
    <row r="446" spans="1:8" s="201" customFormat="1" ht="15.95" customHeight="1">
      <c r="A446" s="631"/>
      <c r="B446" s="463"/>
      <c r="C446" s="211"/>
      <c r="D446" s="212"/>
      <c r="E446" s="215"/>
      <c r="F446" s="213"/>
      <c r="G446" s="214"/>
      <c r="H446" s="2"/>
    </row>
    <row r="447" spans="1:8" s="201" customFormat="1" ht="15.95" customHeight="1">
      <c r="A447" s="631"/>
      <c r="B447" s="463"/>
      <c r="C447" s="211"/>
      <c r="D447" s="212"/>
      <c r="E447" s="215"/>
      <c r="F447" s="213"/>
      <c r="G447" s="214"/>
      <c r="H447" s="2"/>
    </row>
    <row r="448" spans="1:8" s="201" customFormat="1" ht="15.95" customHeight="1">
      <c r="A448" s="631"/>
      <c r="B448" s="463"/>
      <c r="C448" s="211"/>
      <c r="D448" s="212"/>
      <c r="E448" s="215"/>
      <c r="F448" s="213"/>
      <c r="G448" s="214"/>
      <c r="H448" s="2"/>
    </row>
    <row r="449" spans="1:8" s="201" customFormat="1" ht="15.95" customHeight="1">
      <c r="A449" s="631"/>
      <c r="B449" s="463"/>
      <c r="C449" s="211"/>
      <c r="D449" s="212"/>
      <c r="E449" s="215"/>
      <c r="F449" s="213"/>
      <c r="G449" s="214"/>
      <c r="H449" s="2"/>
    </row>
    <row r="450" spans="1:8" s="201" customFormat="1" ht="15.95" customHeight="1">
      <c r="A450" s="631"/>
      <c r="B450" s="463"/>
      <c r="C450" s="211"/>
      <c r="D450" s="212"/>
      <c r="E450" s="215"/>
      <c r="F450" s="213"/>
      <c r="G450" s="214"/>
      <c r="H450" s="2"/>
    </row>
    <row r="451" spans="1:8" s="201" customFormat="1" ht="15.95" customHeight="1">
      <c r="A451" s="631"/>
      <c r="B451" s="463"/>
      <c r="C451" s="211"/>
      <c r="D451" s="212"/>
      <c r="E451" s="215"/>
      <c r="F451" s="213"/>
      <c r="G451" s="214"/>
      <c r="H451" s="2"/>
    </row>
    <row r="452" spans="1:8" s="201" customFormat="1" ht="15.95" customHeight="1">
      <c r="A452" s="631"/>
      <c r="B452" s="463"/>
      <c r="C452" s="211"/>
      <c r="D452" s="212"/>
      <c r="E452" s="215"/>
      <c r="F452" s="213"/>
      <c r="G452" s="214"/>
      <c r="H452" s="2"/>
    </row>
    <row r="453" spans="1:8" s="201" customFormat="1" ht="15.95" customHeight="1">
      <c r="A453" s="631"/>
      <c r="B453" s="463"/>
      <c r="C453" s="211"/>
      <c r="D453" s="212"/>
      <c r="E453" s="215"/>
      <c r="F453" s="213"/>
      <c r="G453" s="214"/>
      <c r="H453" s="2"/>
    </row>
    <row r="454" spans="1:8" s="201" customFormat="1" ht="15.95" customHeight="1">
      <c r="A454" s="631"/>
      <c r="B454" s="463"/>
      <c r="C454" s="211"/>
      <c r="D454" s="212"/>
      <c r="E454" s="215"/>
      <c r="F454" s="213"/>
      <c r="G454" s="214"/>
      <c r="H454" s="2"/>
    </row>
    <row r="455" spans="1:8" s="201" customFormat="1" ht="15.95" customHeight="1">
      <c r="A455" s="631"/>
      <c r="B455" s="463"/>
      <c r="C455" s="211"/>
      <c r="D455" s="212"/>
      <c r="E455" s="215"/>
      <c r="F455" s="213"/>
      <c r="G455" s="214"/>
      <c r="H455" s="2"/>
    </row>
    <row r="456" spans="1:8" s="201" customFormat="1" ht="15.95" customHeight="1">
      <c r="A456" s="631"/>
      <c r="B456" s="463"/>
      <c r="C456" s="211"/>
      <c r="D456" s="212"/>
      <c r="E456" s="215"/>
      <c r="F456" s="213"/>
      <c r="G456" s="214"/>
      <c r="H456" s="2"/>
    </row>
    <row r="457" spans="1:8" s="201" customFormat="1" ht="15.95" customHeight="1">
      <c r="A457" s="631"/>
      <c r="B457" s="463"/>
      <c r="C457" s="211"/>
      <c r="D457" s="212"/>
      <c r="E457" s="215"/>
      <c r="F457" s="213"/>
      <c r="G457" s="214"/>
      <c r="H457" s="2"/>
    </row>
    <row r="458" spans="1:8" s="201" customFormat="1" ht="15.95" customHeight="1">
      <c r="A458" s="631"/>
      <c r="B458" s="463"/>
      <c r="C458" s="211"/>
      <c r="D458" s="212"/>
      <c r="E458" s="215"/>
      <c r="F458" s="213"/>
      <c r="G458" s="214"/>
      <c r="H458" s="2"/>
    </row>
    <row r="459" spans="1:8" s="201" customFormat="1" ht="15.95" customHeight="1">
      <c r="A459" s="631"/>
      <c r="B459" s="463"/>
      <c r="C459" s="211"/>
      <c r="D459" s="212"/>
      <c r="E459" s="215"/>
      <c r="F459" s="213"/>
      <c r="G459" s="214"/>
      <c r="H459" s="2"/>
    </row>
    <row r="460" spans="1:8" s="201" customFormat="1" ht="15.95" customHeight="1">
      <c r="A460" s="631"/>
      <c r="B460" s="463"/>
      <c r="C460" s="211"/>
      <c r="D460" s="212"/>
      <c r="E460" s="215"/>
      <c r="F460" s="213"/>
      <c r="G460" s="214"/>
      <c r="H460" s="2"/>
    </row>
    <row r="461" spans="1:8" s="201" customFormat="1" ht="15.95" customHeight="1">
      <c r="A461" s="631"/>
      <c r="B461" s="463"/>
      <c r="C461" s="211"/>
      <c r="D461" s="212"/>
      <c r="E461" s="215"/>
      <c r="F461" s="213"/>
      <c r="G461" s="214"/>
      <c r="H461" s="2"/>
    </row>
    <row r="462" spans="1:8" s="201" customFormat="1" ht="15.95" customHeight="1">
      <c r="A462" s="631"/>
      <c r="B462" s="463"/>
      <c r="C462" s="211"/>
      <c r="D462" s="212"/>
      <c r="E462" s="215"/>
      <c r="F462" s="213"/>
      <c r="G462" s="214"/>
      <c r="H462" s="2"/>
    </row>
    <row r="463" spans="1:8" s="201" customFormat="1" ht="15.95" customHeight="1">
      <c r="A463" s="631"/>
      <c r="B463" s="463"/>
      <c r="C463" s="211"/>
      <c r="D463" s="212"/>
      <c r="E463" s="215"/>
      <c r="F463" s="213"/>
      <c r="G463" s="214"/>
      <c r="H463" s="2"/>
    </row>
    <row r="464" spans="1:8" s="201" customFormat="1" ht="15.95" customHeight="1">
      <c r="A464" s="631"/>
      <c r="B464" s="463"/>
      <c r="C464" s="211"/>
      <c r="D464" s="212"/>
      <c r="E464" s="215"/>
      <c r="F464" s="213"/>
      <c r="G464" s="214"/>
      <c r="H464" s="2"/>
    </row>
    <row r="465" spans="1:8" s="201" customFormat="1" ht="15.95" customHeight="1">
      <c r="A465" s="631"/>
      <c r="B465" s="463"/>
      <c r="C465" s="211"/>
      <c r="D465" s="212"/>
      <c r="E465" s="215"/>
      <c r="F465" s="213"/>
      <c r="G465" s="214"/>
      <c r="H465" s="2"/>
    </row>
    <row r="466" spans="1:8" s="201" customFormat="1" ht="15.95" customHeight="1">
      <c r="A466" s="631"/>
      <c r="B466" s="463"/>
      <c r="C466" s="211"/>
      <c r="D466" s="212"/>
      <c r="E466" s="215"/>
      <c r="F466" s="213"/>
      <c r="G466" s="214"/>
      <c r="H466" s="2"/>
    </row>
    <row r="467" spans="1:8" s="201" customFormat="1" ht="15.95" customHeight="1">
      <c r="A467" s="631"/>
      <c r="B467" s="463"/>
      <c r="C467" s="211"/>
      <c r="D467" s="212"/>
      <c r="E467" s="215"/>
      <c r="F467" s="213"/>
      <c r="G467" s="214"/>
      <c r="H467" s="2"/>
    </row>
    <row r="468" spans="1:8" s="201" customFormat="1" ht="15.95" customHeight="1">
      <c r="A468" s="631"/>
      <c r="B468" s="463"/>
      <c r="C468" s="211"/>
      <c r="D468" s="212"/>
      <c r="E468" s="215"/>
      <c r="F468" s="213"/>
      <c r="G468" s="214"/>
      <c r="H468" s="2"/>
    </row>
    <row r="469" spans="1:8" s="201" customFormat="1" ht="15.95" customHeight="1">
      <c r="A469" s="631"/>
      <c r="B469" s="463"/>
      <c r="C469" s="211"/>
      <c r="D469" s="212"/>
      <c r="E469" s="215"/>
      <c r="F469" s="213"/>
      <c r="G469" s="214"/>
      <c r="H469" s="2"/>
    </row>
    <row r="470" spans="1:8" s="201" customFormat="1" ht="15.95" customHeight="1">
      <c r="A470" s="631"/>
      <c r="B470" s="463"/>
      <c r="C470" s="211"/>
      <c r="D470" s="212"/>
      <c r="E470" s="215"/>
      <c r="F470" s="213"/>
      <c r="G470" s="214"/>
      <c r="H470" s="2"/>
    </row>
    <row r="471" spans="1:8" s="201" customFormat="1" ht="15.95" customHeight="1">
      <c r="A471" s="631"/>
      <c r="B471" s="463"/>
      <c r="C471" s="211"/>
      <c r="D471" s="212"/>
      <c r="E471" s="215"/>
      <c r="F471" s="213"/>
      <c r="G471" s="214"/>
      <c r="H471" s="2"/>
    </row>
    <row r="472" spans="1:8" s="201" customFormat="1" ht="15.95" customHeight="1">
      <c r="A472" s="631"/>
      <c r="B472" s="463"/>
      <c r="C472" s="211"/>
      <c r="D472" s="212"/>
      <c r="E472" s="215"/>
      <c r="F472" s="213"/>
      <c r="G472" s="214"/>
      <c r="H472" s="2"/>
    </row>
    <row r="473" spans="1:8" s="201" customFormat="1" ht="15.95" customHeight="1">
      <c r="A473" s="631"/>
      <c r="B473" s="463"/>
      <c r="C473" s="211"/>
      <c r="D473" s="212"/>
      <c r="E473" s="215"/>
      <c r="F473" s="213"/>
      <c r="G473" s="214"/>
      <c r="H473" s="2"/>
    </row>
    <row r="474" spans="1:8" s="201" customFormat="1" ht="15.95" customHeight="1">
      <c r="A474" s="631"/>
      <c r="B474" s="463"/>
      <c r="C474" s="211"/>
      <c r="D474" s="212"/>
      <c r="E474" s="215"/>
      <c r="F474" s="213"/>
      <c r="G474" s="214"/>
      <c r="H474" s="2"/>
    </row>
    <row r="475" spans="1:8" s="201" customFormat="1" ht="15.95" customHeight="1">
      <c r="A475" s="631"/>
      <c r="B475" s="463"/>
      <c r="C475" s="211"/>
      <c r="D475" s="212"/>
      <c r="E475" s="215"/>
      <c r="F475" s="213"/>
      <c r="G475" s="214"/>
      <c r="H475" s="2"/>
    </row>
    <row r="476" spans="1:8" s="201" customFormat="1" ht="15.95" customHeight="1">
      <c r="A476" s="631"/>
      <c r="B476" s="463"/>
      <c r="C476" s="211"/>
      <c r="D476" s="212"/>
      <c r="E476" s="215"/>
      <c r="F476" s="213"/>
      <c r="G476" s="214"/>
      <c r="H476" s="2"/>
    </row>
    <row r="477" spans="1:8" s="201" customFormat="1" ht="15.95" customHeight="1">
      <c r="A477" s="631"/>
      <c r="B477" s="463"/>
      <c r="C477" s="211"/>
      <c r="D477" s="212"/>
      <c r="E477" s="215"/>
      <c r="F477" s="213"/>
      <c r="G477" s="214"/>
      <c r="H477" s="2"/>
    </row>
    <row r="478" spans="1:8" s="201" customFormat="1" ht="15.95" customHeight="1">
      <c r="A478" s="631"/>
      <c r="B478" s="463"/>
      <c r="C478" s="211"/>
      <c r="D478" s="212"/>
      <c r="E478" s="215"/>
      <c r="F478" s="213"/>
      <c r="G478" s="214"/>
      <c r="H478" s="2"/>
    </row>
    <row r="479" spans="1:8" s="201" customFormat="1" ht="15.95" customHeight="1">
      <c r="A479" s="631"/>
      <c r="B479" s="463"/>
      <c r="C479" s="211"/>
      <c r="D479" s="212"/>
      <c r="E479" s="215"/>
      <c r="F479" s="213"/>
      <c r="G479" s="214"/>
      <c r="H479" s="2"/>
    </row>
    <row r="480" spans="1:8" s="201" customFormat="1" ht="15.95" customHeight="1">
      <c r="A480" s="631"/>
      <c r="B480" s="463"/>
      <c r="C480" s="211"/>
      <c r="D480" s="212"/>
      <c r="E480" s="215"/>
      <c r="F480" s="213"/>
      <c r="G480" s="214"/>
      <c r="H480" s="2"/>
    </row>
    <row r="481" spans="1:8" s="201" customFormat="1" ht="15.95" customHeight="1">
      <c r="A481" s="631"/>
      <c r="B481" s="463"/>
      <c r="C481" s="211"/>
      <c r="D481" s="212"/>
      <c r="E481" s="215"/>
      <c r="F481" s="213"/>
      <c r="G481" s="214"/>
      <c r="H481" s="2"/>
    </row>
    <row r="482" spans="1:8" s="201" customFormat="1" ht="15.95" customHeight="1">
      <c r="A482" s="631"/>
      <c r="B482" s="463"/>
      <c r="C482" s="211"/>
      <c r="D482" s="212"/>
      <c r="E482" s="215"/>
      <c r="F482" s="213"/>
      <c r="G482" s="214"/>
      <c r="H482" s="2"/>
    </row>
    <row r="483" spans="1:8" s="201" customFormat="1" ht="15.95" customHeight="1">
      <c r="A483" s="631"/>
      <c r="B483" s="463"/>
      <c r="C483" s="211"/>
      <c r="D483" s="212"/>
      <c r="E483" s="215"/>
      <c r="F483" s="213"/>
      <c r="G483" s="214"/>
      <c r="H483" s="2"/>
    </row>
    <row r="484" spans="1:8" s="201" customFormat="1" ht="15.95" customHeight="1">
      <c r="A484" s="631"/>
      <c r="B484" s="463"/>
      <c r="C484" s="211"/>
      <c r="D484" s="212"/>
      <c r="E484" s="215"/>
      <c r="F484" s="213"/>
      <c r="G484" s="214"/>
      <c r="H484" s="2"/>
    </row>
    <row r="485" spans="1:8" s="201" customFormat="1" ht="15.95" customHeight="1">
      <c r="A485" s="631"/>
      <c r="B485" s="463"/>
      <c r="C485" s="211"/>
      <c r="D485" s="212"/>
      <c r="E485" s="215"/>
      <c r="F485" s="213"/>
      <c r="G485" s="214"/>
      <c r="H485" s="2"/>
    </row>
    <row r="486" spans="1:8" s="201" customFormat="1" ht="15.95" customHeight="1">
      <c r="A486" s="631"/>
      <c r="B486" s="463"/>
      <c r="C486" s="211"/>
      <c r="D486" s="212"/>
      <c r="E486" s="215"/>
      <c r="F486" s="213"/>
      <c r="G486" s="214"/>
      <c r="H486" s="2"/>
    </row>
    <row r="487" spans="1:8" s="201" customFormat="1" ht="15.95" customHeight="1">
      <c r="A487" s="631"/>
      <c r="B487" s="463"/>
      <c r="C487" s="211"/>
      <c r="D487" s="212"/>
      <c r="E487" s="215"/>
      <c r="F487" s="213"/>
      <c r="G487" s="214"/>
      <c r="H487" s="2"/>
    </row>
    <row r="488" spans="1:8" s="201" customFormat="1" ht="15.95" customHeight="1">
      <c r="A488" s="631"/>
      <c r="B488" s="463"/>
      <c r="C488" s="211"/>
      <c r="D488" s="212"/>
      <c r="E488" s="215"/>
      <c r="F488" s="213"/>
      <c r="G488" s="214"/>
      <c r="H488" s="2"/>
    </row>
    <row r="489" spans="1:8" s="201" customFormat="1" ht="15.95" customHeight="1">
      <c r="A489" s="631"/>
      <c r="B489" s="463"/>
      <c r="C489" s="211"/>
      <c r="D489" s="212"/>
      <c r="E489" s="215"/>
      <c r="F489" s="213"/>
      <c r="G489" s="214"/>
      <c r="H489" s="2"/>
    </row>
    <row r="490" spans="1:8" s="201" customFormat="1" ht="15.95" customHeight="1">
      <c r="A490" s="631"/>
      <c r="B490" s="463"/>
      <c r="C490" s="211"/>
      <c r="D490" s="212"/>
      <c r="E490" s="215"/>
      <c r="F490" s="213"/>
      <c r="G490" s="214"/>
      <c r="H490" s="2"/>
    </row>
    <row r="491" spans="1:8" s="201" customFormat="1" ht="15.95" customHeight="1">
      <c r="A491" s="631"/>
      <c r="B491" s="463"/>
      <c r="C491" s="211"/>
      <c r="D491" s="212"/>
      <c r="E491" s="215"/>
      <c r="F491" s="213"/>
      <c r="G491" s="214"/>
      <c r="H491" s="2"/>
    </row>
    <row r="492" spans="1:8" s="201" customFormat="1" ht="15.95" customHeight="1">
      <c r="A492" s="631"/>
      <c r="B492" s="463"/>
      <c r="C492" s="211"/>
      <c r="D492" s="212"/>
      <c r="E492" s="215"/>
      <c r="F492" s="213"/>
      <c r="G492" s="214"/>
      <c r="H492" s="2"/>
    </row>
    <row r="493" spans="1:8" s="201" customFormat="1" ht="15.95" customHeight="1">
      <c r="A493" s="631"/>
      <c r="B493" s="463"/>
      <c r="C493" s="211"/>
      <c r="D493" s="212"/>
      <c r="E493" s="215"/>
      <c r="F493" s="213"/>
      <c r="G493" s="214"/>
      <c r="H493" s="2"/>
    </row>
    <row r="494" spans="1:8" s="201" customFormat="1" ht="15.95" customHeight="1">
      <c r="A494" s="631"/>
      <c r="B494" s="463"/>
      <c r="C494" s="211"/>
      <c r="D494" s="212"/>
      <c r="E494" s="215"/>
      <c r="F494" s="213"/>
      <c r="G494" s="214"/>
      <c r="H494" s="2"/>
    </row>
    <row r="495" spans="1:8" s="201" customFormat="1" ht="15.95" customHeight="1">
      <c r="A495" s="631"/>
      <c r="B495" s="463"/>
      <c r="C495" s="211"/>
      <c r="D495" s="212"/>
      <c r="E495" s="215"/>
      <c r="F495" s="213"/>
      <c r="G495" s="214"/>
      <c r="H495" s="2"/>
    </row>
    <row r="496" spans="1:8" s="201" customFormat="1" ht="15.95" customHeight="1">
      <c r="A496" s="631"/>
      <c r="B496" s="463"/>
      <c r="C496" s="211"/>
      <c r="D496" s="212"/>
      <c r="E496" s="215"/>
      <c r="F496" s="213"/>
      <c r="G496" s="214"/>
      <c r="H496" s="2"/>
    </row>
    <row r="497" spans="1:8" s="201" customFormat="1" ht="15.95" customHeight="1">
      <c r="A497" s="631"/>
      <c r="B497" s="463"/>
      <c r="C497" s="211"/>
      <c r="D497" s="212"/>
      <c r="E497" s="215"/>
      <c r="F497" s="213"/>
      <c r="G497" s="214"/>
      <c r="H497" s="2"/>
    </row>
    <row r="498" spans="1:8" s="201" customFormat="1" ht="15.95" customHeight="1">
      <c r="A498" s="631"/>
      <c r="B498" s="463"/>
      <c r="C498" s="211"/>
      <c r="D498" s="212"/>
      <c r="E498" s="215"/>
      <c r="F498" s="213"/>
      <c r="G498" s="214"/>
      <c r="H498" s="2"/>
    </row>
    <row r="499" spans="1:8" s="201" customFormat="1" ht="15.95" customHeight="1">
      <c r="A499" s="631"/>
      <c r="B499" s="463"/>
      <c r="C499" s="211"/>
      <c r="D499" s="212"/>
      <c r="E499" s="215"/>
      <c r="F499" s="213"/>
      <c r="G499" s="214"/>
      <c r="H499" s="2"/>
    </row>
    <row r="500" spans="1:8" s="201" customFormat="1" ht="15.95" customHeight="1">
      <c r="A500" s="631"/>
      <c r="B500" s="463"/>
      <c r="C500" s="211"/>
      <c r="D500" s="212"/>
      <c r="E500" s="215"/>
      <c r="F500" s="213"/>
      <c r="G500" s="214"/>
      <c r="H500" s="2"/>
    </row>
    <row r="501" spans="1:8" s="201" customFormat="1" ht="15.95" customHeight="1">
      <c r="A501" s="631"/>
      <c r="B501" s="463"/>
      <c r="C501" s="211"/>
      <c r="D501" s="212"/>
      <c r="E501" s="215"/>
      <c r="F501" s="213"/>
      <c r="G501" s="214"/>
      <c r="H501" s="2"/>
    </row>
    <row r="502" spans="1:8" s="201" customFormat="1" ht="15.95" customHeight="1">
      <c r="A502" s="631"/>
      <c r="B502" s="463"/>
      <c r="C502" s="211"/>
      <c r="D502" s="212"/>
      <c r="E502" s="215"/>
      <c r="F502" s="213"/>
      <c r="G502" s="214"/>
      <c r="H502" s="2"/>
    </row>
    <row r="503" spans="1:8" s="201" customFormat="1" ht="15.95" customHeight="1">
      <c r="A503" s="631"/>
      <c r="B503" s="463"/>
      <c r="C503" s="211"/>
      <c r="D503" s="212"/>
      <c r="E503" s="215"/>
      <c r="F503" s="213"/>
      <c r="G503" s="214"/>
      <c r="H503" s="2"/>
    </row>
    <row r="504" spans="1:8" s="201" customFormat="1" ht="15.95" customHeight="1">
      <c r="A504" s="631"/>
      <c r="B504" s="463"/>
      <c r="C504" s="211"/>
      <c r="D504" s="212"/>
      <c r="E504" s="215"/>
      <c r="F504" s="213"/>
      <c r="G504" s="214"/>
      <c r="H504" s="2"/>
    </row>
    <row r="505" spans="1:8" s="201" customFormat="1" ht="15.95" customHeight="1">
      <c r="A505" s="631"/>
      <c r="B505" s="463"/>
      <c r="C505" s="211"/>
      <c r="D505" s="212"/>
      <c r="E505" s="215"/>
      <c r="F505" s="213"/>
      <c r="G505" s="214"/>
      <c r="H505" s="2"/>
    </row>
    <row r="506" spans="1:8" s="201" customFormat="1" ht="15.95" customHeight="1">
      <c r="A506" s="631"/>
      <c r="B506" s="463"/>
      <c r="C506" s="211"/>
      <c r="D506" s="212"/>
      <c r="E506" s="215"/>
      <c r="F506" s="213"/>
      <c r="G506" s="214"/>
      <c r="H506" s="2"/>
    </row>
    <row r="507" spans="1:8" s="201" customFormat="1" ht="15.95" customHeight="1">
      <c r="A507" s="631"/>
      <c r="B507" s="463"/>
      <c r="C507" s="211"/>
      <c r="D507" s="212"/>
      <c r="E507" s="215"/>
      <c r="F507" s="213"/>
      <c r="G507" s="214"/>
      <c r="H507" s="2"/>
    </row>
    <row r="508" spans="1:8" s="201" customFormat="1" ht="15.95" customHeight="1">
      <c r="A508" s="631"/>
      <c r="B508" s="463"/>
      <c r="C508" s="211"/>
      <c r="D508" s="212"/>
      <c r="E508" s="215"/>
      <c r="F508" s="213"/>
      <c r="G508" s="214"/>
      <c r="H508" s="2"/>
    </row>
    <row r="509" spans="1:8" s="201" customFormat="1" ht="15.95" customHeight="1">
      <c r="A509" s="631"/>
      <c r="B509" s="463"/>
      <c r="C509" s="211"/>
      <c r="D509" s="212"/>
      <c r="E509" s="215"/>
      <c r="F509" s="213"/>
      <c r="G509" s="214"/>
      <c r="H509" s="2"/>
    </row>
    <row r="510" spans="1:8" s="201" customFormat="1" ht="15.95" customHeight="1">
      <c r="A510" s="631"/>
      <c r="B510" s="463"/>
      <c r="C510" s="211"/>
      <c r="D510" s="212"/>
      <c r="E510" s="215"/>
      <c r="F510" s="213"/>
      <c r="G510" s="214"/>
      <c r="H510" s="2"/>
    </row>
    <row r="511" spans="1:8" s="201" customFormat="1" ht="15.95" customHeight="1">
      <c r="A511" s="631"/>
      <c r="B511" s="463"/>
      <c r="C511" s="211"/>
      <c r="D511" s="212"/>
      <c r="E511" s="215"/>
      <c r="F511" s="213"/>
      <c r="G511" s="214"/>
      <c r="H511" s="2"/>
    </row>
    <row r="512" spans="1:8" s="201" customFormat="1" ht="15.95" customHeight="1">
      <c r="A512" s="631"/>
      <c r="B512" s="463"/>
      <c r="C512" s="211"/>
      <c r="D512" s="212"/>
      <c r="E512" s="215"/>
      <c r="F512" s="213"/>
      <c r="G512" s="214"/>
      <c r="H512" s="2"/>
    </row>
    <row r="513" spans="1:8" s="201" customFormat="1" ht="15.95" customHeight="1">
      <c r="A513" s="631"/>
      <c r="B513" s="463"/>
      <c r="C513" s="211"/>
      <c r="D513" s="212"/>
      <c r="E513" s="215"/>
      <c r="F513" s="213"/>
      <c r="G513" s="214"/>
      <c r="H513" s="2"/>
    </row>
    <row r="514" spans="1:8" s="201" customFormat="1" ht="15.95" customHeight="1">
      <c r="A514" s="631"/>
      <c r="B514" s="463"/>
      <c r="C514" s="211"/>
      <c r="D514" s="212"/>
      <c r="E514" s="215"/>
      <c r="F514" s="213"/>
      <c r="G514" s="214"/>
      <c r="H514" s="2"/>
    </row>
    <row r="515" spans="1:8" s="201" customFormat="1" ht="15.95" customHeight="1">
      <c r="A515" s="631"/>
      <c r="B515" s="463"/>
      <c r="C515" s="211"/>
      <c r="D515" s="212"/>
      <c r="E515" s="215"/>
      <c r="F515" s="213"/>
      <c r="G515" s="214"/>
      <c r="H515" s="2"/>
    </row>
    <row r="516" spans="1:8" s="201" customFormat="1" ht="15.95" customHeight="1">
      <c r="A516" s="631"/>
      <c r="B516" s="463"/>
      <c r="C516" s="211"/>
      <c r="D516" s="212"/>
      <c r="E516" s="215"/>
      <c r="F516" s="213"/>
      <c r="G516" s="214"/>
      <c r="H516" s="2"/>
    </row>
    <row r="517" spans="1:8" s="201" customFormat="1" ht="15.95" customHeight="1">
      <c r="A517" s="631"/>
      <c r="B517" s="463"/>
      <c r="C517" s="211"/>
      <c r="D517" s="212"/>
      <c r="E517" s="215"/>
      <c r="F517" s="213"/>
      <c r="G517" s="214"/>
      <c r="H517" s="2"/>
    </row>
    <row r="518" spans="1:8" s="201" customFormat="1" ht="15.95" customHeight="1">
      <c r="A518" s="631"/>
      <c r="B518" s="463"/>
      <c r="C518" s="211"/>
      <c r="D518" s="212"/>
      <c r="E518" s="215"/>
      <c r="F518" s="213"/>
      <c r="G518" s="214"/>
      <c r="H518" s="2"/>
    </row>
    <row r="519" spans="1:8" s="201" customFormat="1" ht="15.95" customHeight="1">
      <c r="A519" s="631"/>
      <c r="B519" s="463"/>
      <c r="C519" s="211"/>
      <c r="D519" s="212"/>
      <c r="E519" s="215"/>
      <c r="F519" s="213"/>
      <c r="G519" s="214"/>
      <c r="H519" s="2"/>
    </row>
    <row r="520" spans="1:8" s="201" customFormat="1" ht="15.95" customHeight="1">
      <c r="A520" s="631"/>
      <c r="B520" s="463"/>
      <c r="C520" s="211"/>
      <c r="D520" s="212"/>
      <c r="E520" s="215"/>
      <c r="F520" s="213"/>
      <c r="G520" s="214"/>
      <c r="H520" s="2"/>
    </row>
    <row r="521" spans="1:8" s="201" customFormat="1" ht="15.95" customHeight="1">
      <c r="A521" s="631"/>
      <c r="B521" s="463"/>
      <c r="C521" s="211"/>
      <c r="D521" s="212"/>
      <c r="E521" s="215"/>
      <c r="F521" s="213"/>
      <c r="G521" s="214"/>
      <c r="H521" s="2"/>
    </row>
    <row r="522" spans="1:8" s="201" customFormat="1" ht="15.95" customHeight="1">
      <c r="A522" s="631"/>
      <c r="B522" s="463"/>
      <c r="C522" s="211"/>
      <c r="D522" s="212"/>
      <c r="E522" s="215"/>
      <c r="F522" s="213"/>
      <c r="G522" s="214"/>
      <c r="H522" s="2"/>
    </row>
    <row r="523" spans="1:8" s="201" customFormat="1" ht="15.95" customHeight="1">
      <c r="A523" s="631"/>
      <c r="B523" s="463"/>
      <c r="C523" s="211"/>
      <c r="D523" s="212"/>
      <c r="E523" s="215"/>
      <c r="F523" s="213"/>
      <c r="G523" s="214"/>
      <c r="H523" s="2"/>
    </row>
    <row r="524" spans="1:8" s="201" customFormat="1" ht="15.95" customHeight="1">
      <c r="A524" s="631"/>
      <c r="B524" s="463"/>
      <c r="C524" s="211"/>
      <c r="D524" s="212"/>
      <c r="E524" s="215"/>
      <c r="F524" s="213"/>
      <c r="G524" s="214"/>
      <c r="H524" s="2"/>
    </row>
    <row r="525" spans="1:8" s="201" customFormat="1" ht="15.95" customHeight="1">
      <c r="A525" s="631"/>
      <c r="B525" s="463"/>
      <c r="C525" s="211"/>
      <c r="D525" s="212"/>
      <c r="E525" s="215"/>
      <c r="F525" s="213"/>
      <c r="G525" s="214"/>
      <c r="H525" s="2"/>
    </row>
    <row r="526" spans="1:8" s="201" customFormat="1" ht="15.95" customHeight="1">
      <c r="A526" s="631"/>
      <c r="B526" s="463"/>
      <c r="C526" s="211"/>
      <c r="D526" s="212"/>
      <c r="E526" s="215"/>
      <c r="F526" s="213"/>
      <c r="G526" s="214"/>
      <c r="H526" s="2"/>
    </row>
    <row r="527" spans="1:8" s="201" customFormat="1" ht="15.95" customHeight="1">
      <c r="A527" s="631"/>
      <c r="B527" s="463"/>
      <c r="C527" s="211"/>
      <c r="D527" s="212"/>
      <c r="E527" s="215"/>
      <c r="F527" s="213"/>
      <c r="G527" s="214"/>
      <c r="H527" s="2"/>
    </row>
    <row r="528" spans="1:8" s="201" customFormat="1" ht="15.95" customHeight="1">
      <c r="A528" s="631"/>
      <c r="B528" s="463"/>
      <c r="C528" s="211"/>
      <c r="D528" s="212"/>
      <c r="E528" s="215"/>
      <c r="F528" s="213"/>
      <c r="G528" s="214"/>
      <c r="H528" s="2"/>
    </row>
    <row r="529" spans="1:8" s="201" customFormat="1" ht="15.95" customHeight="1">
      <c r="A529" s="631"/>
      <c r="B529" s="463"/>
      <c r="C529" s="211"/>
      <c r="D529" s="212"/>
      <c r="E529" s="215"/>
      <c r="F529" s="213"/>
      <c r="G529" s="214"/>
      <c r="H529" s="2"/>
    </row>
    <row r="530" spans="1:8" s="201" customFormat="1" ht="15.95" customHeight="1">
      <c r="A530" s="631"/>
      <c r="B530" s="463"/>
      <c r="C530" s="211"/>
      <c r="D530" s="212"/>
      <c r="E530" s="215"/>
      <c r="F530" s="213"/>
      <c r="G530" s="214"/>
      <c r="H530" s="2"/>
    </row>
    <row r="531" spans="1:8" s="201" customFormat="1" ht="15.95" customHeight="1">
      <c r="A531" s="631"/>
      <c r="B531" s="463"/>
      <c r="C531" s="211"/>
      <c r="D531" s="212"/>
      <c r="E531" s="215"/>
      <c r="F531" s="213"/>
      <c r="G531" s="214"/>
      <c r="H531" s="2"/>
    </row>
    <row r="532" spans="1:8" s="201" customFormat="1" ht="15.95" customHeight="1">
      <c r="A532" s="631"/>
      <c r="B532" s="463"/>
      <c r="C532" s="211"/>
      <c r="D532" s="212"/>
      <c r="E532" s="215"/>
      <c r="F532" s="213"/>
      <c r="G532" s="214"/>
      <c r="H532" s="2"/>
    </row>
    <row r="533" spans="1:8" s="201" customFormat="1" ht="15.95" customHeight="1">
      <c r="A533" s="631"/>
      <c r="B533" s="463"/>
      <c r="C533" s="211"/>
      <c r="D533" s="212"/>
      <c r="E533" s="215"/>
      <c r="F533" s="213"/>
      <c r="G533" s="214"/>
      <c r="H533" s="2"/>
    </row>
    <row r="534" spans="1:8" s="201" customFormat="1" ht="15.95" customHeight="1">
      <c r="A534" s="631"/>
      <c r="B534" s="463"/>
      <c r="C534" s="211"/>
      <c r="D534" s="212"/>
      <c r="E534" s="215"/>
      <c r="F534" s="213"/>
      <c r="G534" s="214"/>
      <c r="H534" s="2"/>
    </row>
    <row r="535" spans="1:8" s="201" customFormat="1" ht="15.95" customHeight="1">
      <c r="A535" s="631"/>
      <c r="B535" s="463"/>
      <c r="C535" s="211"/>
      <c r="D535" s="212"/>
      <c r="E535" s="215"/>
      <c r="F535" s="213"/>
      <c r="G535" s="214"/>
      <c r="H535" s="2"/>
    </row>
    <row r="536" spans="1:8" s="201" customFormat="1" ht="15.95" customHeight="1">
      <c r="A536" s="631"/>
      <c r="B536" s="463"/>
      <c r="C536" s="211"/>
      <c r="D536" s="212"/>
      <c r="E536" s="215"/>
      <c r="F536" s="213"/>
      <c r="G536" s="214"/>
      <c r="H536" s="2"/>
    </row>
    <row r="537" spans="1:8" s="201" customFormat="1" ht="15.95" customHeight="1">
      <c r="A537" s="631"/>
      <c r="B537" s="463"/>
      <c r="C537" s="211"/>
      <c r="D537" s="212"/>
      <c r="E537" s="215"/>
      <c r="F537" s="213"/>
      <c r="G537" s="214"/>
      <c r="H537" s="2"/>
    </row>
    <row r="538" spans="1:8" s="201" customFormat="1" ht="15.95" customHeight="1">
      <c r="A538" s="631"/>
      <c r="B538" s="463"/>
      <c r="C538" s="211"/>
      <c r="D538" s="212"/>
      <c r="E538" s="215"/>
      <c r="F538" s="213"/>
      <c r="G538" s="214"/>
      <c r="H538" s="2"/>
    </row>
    <row r="539" spans="1:8" s="201" customFormat="1" ht="15.95" customHeight="1">
      <c r="A539" s="631"/>
      <c r="B539" s="463"/>
      <c r="C539" s="211"/>
      <c r="D539" s="212"/>
      <c r="E539" s="215"/>
      <c r="F539" s="213"/>
      <c r="G539" s="214"/>
      <c r="H539" s="2"/>
    </row>
    <row r="540" spans="1:8" s="201" customFormat="1" ht="15.95" customHeight="1">
      <c r="A540" s="631"/>
      <c r="B540" s="463"/>
      <c r="C540" s="211"/>
      <c r="D540" s="212"/>
      <c r="E540" s="215"/>
      <c r="F540" s="213"/>
      <c r="G540" s="214"/>
      <c r="H540" s="2"/>
    </row>
    <row r="541" spans="1:8" s="201" customFormat="1" ht="15.95" customHeight="1">
      <c r="A541" s="631"/>
      <c r="B541" s="463"/>
      <c r="C541" s="211"/>
      <c r="D541" s="212"/>
      <c r="E541" s="215"/>
      <c r="F541" s="213"/>
      <c r="G541" s="214"/>
      <c r="H541" s="2"/>
    </row>
    <row r="542" spans="1:8" s="201" customFormat="1" ht="15.95" customHeight="1">
      <c r="A542" s="631"/>
      <c r="B542" s="463"/>
      <c r="C542" s="211"/>
      <c r="D542" s="212"/>
      <c r="E542" s="215"/>
      <c r="F542" s="213"/>
      <c r="G542" s="214"/>
      <c r="H542" s="2"/>
    </row>
    <row r="543" spans="1:8" s="201" customFormat="1" ht="15.95" customHeight="1">
      <c r="A543" s="631"/>
      <c r="B543" s="463"/>
      <c r="C543" s="211"/>
      <c r="D543" s="212"/>
      <c r="E543" s="215"/>
      <c r="F543" s="213"/>
      <c r="G543" s="214"/>
      <c r="H543" s="2"/>
    </row>
    <row r="544" spans="1:8" s="201" customFormat="1" ht="15.95" customHeight="1">
      <c r="A544" s="631"/>
      <c r="B544" s="463"/>
      <c r="C544" s="211"/>
      <c r="D544" s="212"/>
      <c r="E544" s="215"/>
      <c r="F544" s="213"/>
      <c r="G544" s="214"/>
      <c r="H544" s="2"/>
    </row>
    <row r="545" spans="1:8" s="201" customFormat="1" ht="15.95" customHeight="1">
      <c r="A545" s="631"/>
      <c r="B545" s="463"/>
      <c r="C545" s="211"/>
      <c r="D545" s="212"/>
      <c r="E545" s="215"/>
      <c r="F545" s="213"/>
      <c r="G545" s="214"/>
      <c r="H545" s="2"/>
    </row>
    <row r="546" spans="1:8" s="201" customFormat="1" ht="15.95" customHeight="1">
      <c r="A546" s="631"/>
      <c r="B546" s="463"/>
      <c r="C546" s="211"/>
      <c r="D546" s="212"/>
      <c r="E546" s="215"/>
      <c r="F546" s="213"/>
      <c r="G546" s="214"/>
      <c r="H546" s="2"/>
    </row>
    <row r="547" spans="1:8" s="201" customFormat="1" ht="15.95" customHeight="1">
      <c r="A547" s="631"/>
      <c r="B547" s="463"/>
      <c r="C547" s="211"/>
      <c r="D547" s="212"/>
      <c r="E547" s="215"/>
      <c r="F547" s="213"/>
      <c r="G547" s="214"/>
      <c r="H547" s="2"/>
    </row>
    <row r="548" spans="1:8" s="201" customFormat="1" ht="15.95" customHeight="1">
      <c r="A548" s="631"/>
      <c r="B548" s="463"/>
      <c r="C548" s="211"/>
      <c r="D548" s="212"/>
      <c r="E548" s="215"/>
      <c r="F548" s="213"/>
      <c r="G548" s="214"/>
      <c r="H548" s="2"/>
    </row>
    <row r="549" spans="1:8" s="201" customFormat="1" ht="15.95" customHeight="1">
      <c r="A549" s="631"/>
      <c r="B549" s="463"/>
      <c r="C549" s="211"/>
      <c r="D549" s="212"/>
      <c r="E549" s="215"/>
      <c r="F549" s="213"/>
      <c r="G549" s="214"/>
      <c r="H549" s="2"/>
    </row>
    <row r="550" spans="1:8" s="201" customFormat="1" ht="15.95" customHeight="1">
      <c r="A550" s="631"/>
      <c r="B550" s="463"/>
      <c r="C550" s="211"/>
      <c r="D550" s="212"/>
      <c r="E550" s="215"/>
      <c r="F550" s="213"/>
      <c r="G550" s="214"/>
      <c r="H550" s="2"/>
    </row>
    <row r="551" spans="1:8" s="201" customFormat="1" ht="15.95" customHeight="1">
      <c r="A551" s="631"/>
      <c r="B551" s="463"/>
      <c r="C551" s="211"/>
      <c r="D551" s="212"/>
      <c r="E551" s="215"/>
      <c r="F551" s="213"/>
      <c r="G551" s="214"/>
      <c r="H551" s="2"/>
    </row>
    <row r="552" spans="1:8" s="201" customFormat="1" ht="15.95" customHeight="1">
      <c r="A552" s="631"/>
      <c r="B552" s="463"/>
      <c r="C552" s="211"/>
      <c r="D552" s="212"/>
      <c r="E552" s="215"/>
      <c r="F552" s="213"/>
      <c r="G552" s="214"/>
      <c r="H552" s="2"/>
    </row>
    <row r="553" spans="1:8" s="201" customFormat="1" ht="15.95" customHeight="1">
      <c r="A553" s="631"/>
      <c r="B553" s="463"/>
      <c r="C553" s="211"/>
      <c r="D553" s="212"/>
      <c r="E553" s="215"/>
      <c r="F553" s="213"/>
      <c r="G553" s="214"/>
      <c r="H553" s="2"/>
    </row>
    <row r="554" spans="1:8" s="201" customFormat="1" ht="15.95" customHeight="1">
      <c r="A554" s="631"/>
      <c r="B554" s="463"/>
      <c r="C554" s="211"/>
      <c r="D554" s="212"/>
      <c r="E554" s="215"/>
      <c r="F554" s="213"/>
      <c r="G554" s="214"/>
      <c r="H554" s="2"/>
    </row>
    <row r="555" spans="1:8" s="201" customFormat="1" ht="15.95" customHeight="1">
      <c r="A555" s="631"/>
      <c r="B555" s="463"/>
      <c r="C555" s="211"/>
      <c r="D555" s="212"/>
      <c r="E555" s="215"/>
      <c r="F555" s="213"/>
      <c r="G555" s="214"/>
      <c r="H555" s="2"/>
    </row>
    <row r="556" spans="1:8" s="201" customFormat="1" ht="15.95" customHeight="1">
      <c r="A556" s="631"/>
      <c r="B556" s="463"/>
      <c r="C556" s="211"/>
      <c r="D556" s="212"/>
      <c r="E556" s="215"/>
      <c r="F556" s="213"/>
      <c r="G556" s="214"/>
      <c r="H556" s="2"/>
    </row>
    <row r="557" spans="1:8" s="201" customFormat="1" ht="15.95" customHeight="1">
      <c r="A557" s="631"/>
      <c r="B557" s="463"/>
      <c r="C557" s="211"/>
      <c r="D557" s="212"/>
      <c r="E557" s="215"/>
      <c r="F557" s="213"/>
      <c r="G557" s="214"/>
      <c r="H557" s="2"/>
    </row>
    <row r="558" spans="1:8" s="201" customFormat="1" ht="15.95" customHeight="1">
      <c r="A558" s="631"/>
      <c r="B558" s="463"/>
      <c r="C558" s="211"/>
      <c r="D558" s="212"/>
      <c r="E558" s="215"/>
      <c r="F558" s="213"/>
      <c r="G558" s="214"/>
      <c r="H558" s="2"/>
    </row>
    <row r="559" spans="1:8" s="201" customFormat="1" ht="15.95" customHeight="1">
      <c r="A559" s="631"/>
      <c r="B559" s="463"/>
      <c r="C559" s="211"/>
      <c r="D559" s="212"/>
      <c r="E559" s="215"/>
      <c r="F559" s="213"/>
      <c r="G559" s="214"/>
      <c r="H559" s="2"/>
    </row>
    <row r="560" spans="1:8" s="201" customFormat="1" ht="15.95" customHeight="1">
      <c r="A560" s="631"/>
      <c r="B560" s="463"/>
      <c r="C560" s="211"/>
      <c r="D560" s="212"/>
      <c r="E560" s="215"/>
      <c r="F560" s="213"/>
      <c r="G560" s="214"/>
      <c r="H560" s="2"/>
    </row>
    <row r="561" spans="1:8" s="201" customFormat="1" ht="15.95" customHeight="1">
      <c r="A561" s="631"/>
      <c r="B561" s="463"/>
      <c r="C561" s="211"/>
      <c r="D561" s="212"/>
      <c r="E561" s="215"/>
      <c r="F561" s="213"/>
      <c r="G561" s="214"/>
      <c r="H561" s="2"/>
    </row>
    <row r="562" spans="1:8" s="201" customFormat="1" ht="15.95" customHeight="1">
      <c r="A562" s="631"/>
      <c r="B562" s="463"/>
      <c r="C562" s="211"/>
      <c r="D562" s="212"/>
      <c r="E562" s="215"/>
      <c r="F562" s="213"/>
      <c r="G562" s="214"/>
      <c r="H562" s="2"/>
    </row>
    <row r="563" spans="1:8" s="201" customFormat="1" ht="15.95" customHeight="1">
      <c r="A563" s="631"/>
      <c r="B563" s="463"/>
      <c r="C563" s="211"/>
      <c r="D563" s="212"/>
      <c r="E563" s="215"/>
      <c r="F563" s="213"/>
      <c r="G563" s="214"/>
      <c r="H563" s="2"/>
    </row>
    <row r="564" spans="1:8" s="201" customFormat="1" ht="15.95" customHeight="1">
      <c r="A564" s="631"/>
      <c r="B564" s="463"/>
      <c r="C564" s="211"/>
      <c r="D564" s="212"/>
      <c r="E564" s="215"/>
      <c r="F564" s="213"/>
      <c r="G564" s="214"/>
      <c r="H564" s="2"/>
    </row>
    <row r="565" spans="1:8" s="201" customFormat="1" ht="15.95" customHeight="1">
      <c r="A565" s="631"/>
      <c r="B565" s="463"/>
      <c r="C565" s="211"/>
      <c r="D565" s="212"/>
      <c r="E565" s="215"/>
      <c r="F565" s="213"/>
      <c r="G565" s="214"/>
      <c r="H565" s="2"/>
    </row>
    <row r="566" spans="1:8" s="201" customFormat="1" ht="15.95" customHeight="1">
      <c r="A566" s="631"/>
      <c r="B566" s="463"/>
      <c r="C566" s="211"/>
      <c r="D566" s="212"/>
      <c r="E566" s="215"/>
      <c r="F566" s="213"/>
      <c r="G566" s="214"/>
      <c r="H566" s="2"/>
    </row>
    <row r="567" spans="1:8" s="201" customFormat="1" ht="15.95" customHeight="1">
      <c r="A567" s="631"/>
      <c r="B567" s="463"/>
      <c r="C567" s="211"/>
      <c r="D567" s="212"/>
      <c r="E567" s="215"/>
      <c r="F567" s="213"/>
      <c r="G567" s="214"/>
      <c r="H567" s="2"/>
    </row>
    <row r="568" spans="1:8" s="201" customFormat="1" ht="15.95" customHeight="1">
      <c r="A568" s="631"/>
      <c r="B568" s="463"/>
      <c r="C568" s="211"/>
      <c r="D568" s="212"/>
      <c r="E568" s="215"/>
      <c r="F568" s="213"/>
      <c r="G568" s="214"/>
      <c r="H568" s="2"/>
    </row>
    <row r="569" spans="1:8" s="201" customFormat="1" ht="15.95" customHeight="1">
      <c r="A569" s="631"/>
      <c r="B569" s="463"/>
      <c r="C569" s="211"/>
      <c r="D569" s="212"/>
      <c r="E569" s="215"/>
      <c r="F569" s="213"/>
      <c r="G569" s="214"/>
      <c r="H569" s="2"/>
    </row>
    <row r="570" spans="1:8" s="201" customFormat="1" ht="15.95" customHeight="1">
      <c r="A570" s="631"/>
      <c r="B570" s="463"/>
      <c r="C570" s="211"/>
      <c r="D570" s="212"/>
      <c r="E570" s="215"/>
      <c r="F570" s="213"/>
      <c r="G570" s="214"/>
      <c r="H570" s="2"/>
    </row>
    <row r="571" spans="1:8" s="201" customFormat="1" ht="15.95" customHeight="1">
      <c r="A571" s="631"/>
      <c r="B571" s="463"/>
      <c r="C571" s="211"/>
      <c r="D571" s="212"/>
      <c r="E571" s="215"/>
      <c r="F571" s="213"/>
      <c r="G571" s="214"/>
      <c r="H571" s="2"/>
    </row>
    <row r="572" spans="1:8" s="201" customFormat="1" ht="15.95" customHeight="1">
      <c r="A572" s="631"/>
      <c r="B572" s="463"/>
      <c r="C572" s="211"/>
      <c r="D572" s="212"/>
      <c r="E572" s="215"/>
      <c r="F572" s="213"/>
      <c r="G572" s="214"/>
      <c r="H572" s="2"/>
    </row>
    <row r="573" spans="1:8" s="201" customFormat="1" ht="15.95" customHeight="1">
      <c r="A573" s="631"/>
      <c r="B573" s="463"/>
      <c r="C573" s="211"/>
      <c r="D573" s="212"/>
      <c r="E573" s="215"/>
      <c r="F573" s="213"/>
      <c r="G573" s="214"/>
      <c r="H573" s="2"/>
    </row>
    <row r="574" spans="1:8" s="201" customFormat="1" ht="15.95" customHeight="1">
      <c r="A574" s="631"/>
      <c r="B574" s="463"/>
      <c r="C574" s="211"/>
      <c r="D574" s="212"/>
      <c r="E574" s="215"/>
      <c r="F574" s="213"/>
      <c r="G574" s="214"/>
      <c r="H574" s="2"/>
    </row>
    <row r="575" spans="1:8" s="201" customFormat="1" ht="15.95" customHeight="1">
      <c r="A575" s="631"/>
      <c r="B575" s="463"/>
      <c r="C575" s="211"/>
      <c r="D575" s="212"/>
      <c r="E575" s="215"/>
      <c r="F575" s="213"/>
      <c r="G575" s="214"/>
      <c r="H575" s="2"/>
    </row>
    <row r="576" spans="1:8" s="201" customFormat="1" ht="15.95" customHeight="1">
      <c r="A576" s="631"/>
      <c r="B576" s="463"/>
      <c r="C576" s="211"/>
      <c r="D576" s="212"/>
      <c r="E576" s="215"/>
      <c r="F576" s="213"/>
      <c r="G576" s="214"/>
      <c r="H576" s="2"/>
    </row>
    <row r="577" spans="1:8" s="201" customFormat="1" ht="15.95" customHeight="1">
      <c r="A577" s="631"/>
      <c r="B577" s="463"/>
      <c r="C577" s="211"/>
      <c r="D577" s="212"/>
      <c r="E577" s="215"/>
      <c r="F577" s="213"/>
      <c r="G577" s="214"/>
      <c r="H577" s="2"/>
    </row>
    <row r="578" spans="1:8" s="201" customFormat="1" ht="15.95" customHeight="1">
      <c r="A578" s="631"/>
      <c r="B578" s="463"/>
      <c r="C578" s="211"/>
      <c r="D578" s="212"/>
      <c r="E578" s="215"/>
      <c r="F578" s="213"/>
      <c r="G578" s="214"/>
      <c r="H578" s="2"/>
    </row>
    <row r="579" spans="1:8" s="201" customFormat="1" ht="15.95" customHeight="1">
      <c r="A579" s="631"/>
      <c r="B579" s="463"/>
      <c r="C579" s="211"/>
      <c r="D579" s="212"/>
      <c r="E579" s="215"/>
      <c r="F579" s="213"/>
      <c r="G579" s="214"/>
      <c r="H579" s="2"/>
    </row>
    <row r="580" spans="1:8" s="201" customFormat="1" ht="15.95" customHeight="1">
      <c r="A580" s="631"/>
      <c r="B580" s="463"/>
      <c r="C580" s="211"/>
      <c r="D580" s="212"/>
      <c r="E580" s="215"/>
      <c r="F580" s="213"/>
      <c r="G580" s="214"/>
      <c r="H580" s="2"/>
    </row>
    <row r="581" spans="1:8" s="201" customFormat="1" ht="15.95" customHeight="1">
      <c r="A581" s="631"/>
      <c r="B581" s="463"/>
      <c r="C581" s="211"/>
      <c r="D581" s="212"/>
      <c r="E581" s="215"/>
      <c r="F581" s="213"/>
      <c r="G581" s="214"/>
      <c r="H581" s="2"/>
    </row>
    <row r="582" spans="1:8" s="201" customFormat="1" ht="15.95" customHeight="1">
      <c r="A582" s="631"/>
      <c r="B582" s="463"/>
      <c r="C582" s="211"/>
      <c r="D582" s="212"/>
      <c r="E582" s="215"/>
      <c r="F582" s="213"/>
      <c r="G582" s="214"/>
      <c r="H582" s="2"/>
    </row>
    <row r="583" spans="1:8" s="201" customFormat="1" ht="15.95" customHeight="1">
      <c r="A583" s="631"/>
      <c r="B583" s="463"/>
      <c r="C583" s="211"/>
      <c r="D583" s="212"/>
      <c r="E583" s="215"/>
      <c r="F583" s="213"/>
      <c r="G583" s="214"/>
      <c r="H583" s="2"/>
    </row>
    <row r="584" spans="1:8" s="201" customFormat="1" ht="15.95" customHeight="1">
      <c r="A584" s="631"/>
      <c r="B584" s="463"/>
      <c r="C584" s="211"/>
      <c r="D584" s="212"/>
      <c r="E584" s="215"/>
      <c r="F584" s="213"/>
      <c r="G584" s="214"/>
      <c r="H584" s="2"/>
    </row>
    <row r="585" spans="1:8" s="201" customFormat="1" ht="15.95" customHeight="1">
      <c r="A585" s="631"/>
      <c r="B585" s="463"/>
      <c r="C585" s="211"/>
      <c r="D585" s="212"/>
      <c r="E585" s="215"/>
      <c r="F585" s="213"/>
      <c r="G585" s="214"/>
      <c r="H585" s="2"/>
    </row>
    <row r="586" spans="1:8" s="201" customFormat="1" ht="15.95" customHeight="1">
      <c r="A586" s="631"/>
      <c r="B586" s="463"/>
      <c r="C586" s="211"/>
      <c r="D586" s="212"/>
      <c r="E586" s="215"/>
      <c r="F586" s="213"/>
      <c r="G586" s="214"/>
      <c r="H586" s="2"/>
    </row>
    <row r="587" spans="1:8" s="201" customFormat="1" ht="15.95" customHeight="1">
      <c r="A587" s="631"/>
      <c r="B587" s="463"/>
      <c r="C587" s="211"/>
      <c r="D587" s="212"/>
      <c r="E587" s="215"/>
      <c r="F587" s="213"/>
      <c r="G587" s="214"/>
      <c r="H587" s="2"/>
    </row>
    <row r="588" spans="1:8" s="201" customFormat="1" ht="15.95" customHeight="1">
      <c r="A588" s="631"/>
      <c r="B588" s="463"/>
      <c r="C588" s="211"/>
      <c r="D588" s="212"/>
      <c r="E588" s="215"/>
      <c r="F588" s="213"/>
      <c r="G588" s="214"/>
      <c r="H588" s="2"/>
    </row>
    <row r="589" spans="1:8" s="201" customFormat="1" ht="15.95" customHeight="1">
      <c r="A589" s="631"/>
      <c r="B589" s="463"/>
      <c r="C589" s="211"/>
      <c r="D589" s="212"/>
      <c r="E589" s="215"/>
      <c r="F589" s="213"/>
      <c r="G589" s="214"/>
      <c r="H589" s="2"/>
    </row>
    <row r="590" spans="1:8" s="201" customFormat="1" ht="15.95" customHeight="1">
      <c r="A590" s="631"/>
      <c r="B590" s="463"/>
      <c r="C590" s="211"/>
      <c r="D590" s="212"/>
      <c r="E590" s="215"/>
      <c r="F590" s="213"/>
      <c r="G590" s="214"/>
      <c r="H590" s="2"/>
    </row>
    <row r="591" spans="1:8" s="201" customFormat="1" ht="15.95" customHeight="1">
      <c r="A591" s="631"/>
      <c r="B591" s="463"/>
      <c r="C591" s="211"/>
      <c r="D591" s="212"/>
      <c r="E591" s="215"/>
      <c r="F591" s="213"/>
      <c r="G591" s="214"/>
      <c r="H591" s="2"/>
    </row>
    <row r="592" spans="1:8" s="201" customFormat="1" ht="15.95" customHeight="1">
      <c r="A592" s="631"/>
      <c r="B592" s="463"/>
      <c r="C592" s="211"/>
      <c r="D592" s="212"/>
      <c r="E592" s="215"/>
      <c r="F592" s="213"/>
      <c r="G592" s="214"/>
      <c r="H592" s="2"/>
    </row>
    <row r="593" spans="1:8" s="201" customFormat="1" ht="15.95" customHeight="1">
      <c r="A593" s="631"/>
      <c r="B593" s="463"/>
      <c r="C593" s="211"/>
      <c r="D593" s="212"/>
      <c r="E593" s="215"/>
      <c r="F593" s="213"/>
      <c r="G593" s="214"/>
      <c r="H593" s="2"/>
    </row>
    <row r="594" spans="1:8" s="201" customFormat="1" ht="15.95" customHeight="1">
      <c r="A594" s="631"/>
      <c r="B594" s="463"/>
      <c r="C594" s="211"/>
      <c r="D594" s="212"/>
      <c r="E594" s="215"/>
      <c r="F594" s="213"/>
      <c r="G594" s="214"/>
      <c r="H594" s="2"/>
    </row>
    <row r="595" spans="1:8" s="201" customFormat="1" ht="15.95" customHeight="1">
      <c r="A595" s="631"/>
      <c r="B595" s="463"/>
      <c r="C595" s="211"/>
      <c r="D595" s="212"/>
      <c r="E595" s="215"/>
      <c r="F595" s="213"/>
      <c r="G595" s="214"/>
      <c r="H595" s="2"/>
    </row>
    <row r="596" spans="1:8" s="201" customFormat="1" ht="15.95" customHeight="1">
      <c r="A596" s="631"/>
      <c r="B596" s="463"/>
      <c r="C596" s="211"/>
      <c r="D596" s="212"/>
      <c r="E596" s="215"/>
      <c r="F596" s="213"/>
      <c r="G596" s="214"/>
      <c r="H596" s="2"/>
    </row>
    <row r="597" spans="1:8" s="201" customFormat="1" ht="15.95" customHeight="1">
      <c r="A597" s="631"/>
      <c r="B597" s="463"/>
      <c r="C597" s="211"/>
      <c r="D597" s="212"/>
      <c r="E597" s="215"/>
      <c r="F597" s="213"/>
      <c r="G597" s="214"/>
      <c r="H597" s="2"/>
    </row>
    <row r="598" spans="1:8" s="201" customFormat="1" ht="15.95" customHeight="1">
      <c r="A598" s="631"/>
      <c r="B598" s="463"/>
      <c r="C598" s="211"/>
      <c r="D598" s="212"/>
      <c r="E598" s="215"/>
      <c r="F598" s="213"/>
      <c r="G598" s="214"/>
      <c r="H598" s="2"/>
    </row>
    <row r="599" spans="1:8" s="201" customFormat="1" ht="15.95" customHeight="1">
      <c r="A599" s="631"/>
      <c r="B599" s="463"/>
      <c r="C599" s="211"/>
      <c r="D599" s="212"/>
      <c r="E599" s="215"/>
      <c r="F599" s="213"/>
      <c r="G599" s="214"/>
      <c r="H599" s="2"/>
    </row>
    <row r="600" spans="1:8" s="201" customFormat="1" ht="15.95" customHeight="1">
      <c r="A600" s="631"/>
      <c r="B600" s="463"/>
      <c r="C600" s="211"/>
      <c r="D600" s="212"/>
      <c r="E600" s="215"/>
      <c r="F600" s="213"/>
      <c r="G600" s="214"/>
      <c r="H600" s="2"/>
    </row>
    <row r="601" spans="1:8" s="201" customFormat="1" ht="15.95" customHeight="1">
      <c r="A601" s="631"/>
      <c r="B601" s="463"/>
      <c r="C601" s="211"/>
      <c r="D601" s="212"/>
      <c r="E601" s="215"/>
      <c r="F601" s="213"/>
      <c r="G601" s="214"/>
      <c r="H601" s="2"/>
    </row>
    <row r="602" spans="1:8" s="201" customFormat="1" ht="15.95" customHeight="1">
      <c r="A602" s="631"/>
      <c r="B602" s="463"/>
      <c r="C602" s="211"/>
      <c r="D602" s="212"/>
      <c r="E602" s="215"/>
      <c r="F602" s="213"/>
      <c r="G602" s="214"/>
      <c r="H602" s="2"/>
    </row>
    <row r="603" spans="1:8" s="201" customFormat="1" ht="15.95" customHeight="1">
      <c r="A603" s="631"/>
      <c r="B603" s="463"/>
      <c r="C603" s="211"/>
      <c r="D603" s="212"/>
      <c r="E603" s="215"/>
      <c r="F603" s="213"/>
      <c r="G603" s="214"/>
      <c r="H603" s="2"/>
    </row>
    <row r="604" spans="1:8" s="201" customFormat="1" ht="15.95" customHeight="1">
      <c r="A604" s="631"/>
      <c r="B604" s="463"/>
      <c r="C604" s="211"/>
      <c r="D604" s="212"/>
      <c r="E604" s="215"/>
      <c r="F604" s="213"/>
      <c r="G604" s="214"/>
      <c r="H604" s="2"/>
    </row>
    <row r="605" spans="1:8" s="201" customFormat="1" ht="15.95" customHeight="1">
      <c r="A605" s="631"/>
      <c r="B605" s="463"/>
      <c r="C605" s="211"/>
      <c r="D605" s="212"/>
      <c r="E605" s="215"/>
      <c r="F605" s="213"/>
      <c r="G605" s="214"/>
      <c r="H605" s="2"/>
    </row>
    <row r="606" spans="1:8" s="201" customFormat="1" ht="15.95" customHeight="1">
      <c r="A606" s="631"/>
      <c r="B606" s="463"/>
      <c r="C606" s="211"/>
      <c r="D606" s="212"/>
      <c r="E606" s="215"/>
      <c r="F606" s="213"/>
      <c r="G606" s="214"/>
      <c r="H606" s="2"/>
    </row>
    <row r="607" spans="1:8" s="201" customFormat="1" ht="15.95" customHeight="1">
      <c r="A607" s="631"/>
      <c r="B607" s="463"/>
      <c r="C607" s="211"/>
      <c r="D607" s="212"/>
      <c r="E607" s="215"/>
      <c r="F607" s="213"/>
      <c r="G607" s="214"/>
      <c r="H607" s="2"/>
    </row>
    <row r="608" spans="1:8" s="201" customFormat="1" ht="15.95" customHeight="1">
      <c r="A608" s="631"/>
      <c r="B608" s="463"/>
      <c r="C608" s="211"/>
      <c r="D608" s="212"/>
      <c r="E608" s="215"/>
      <c r="F608" s="213"/>
      <c r="G608" s="214"/>
      <c r="H608" s="2"/>
    </row>
    <row r="609" spans="1:8" s="201" customFormat="1" ht="15.95" customHeight="1">
      <c r="A609" s="631"/>
      <c r="B609" s="463"/>
      <c r="C609" s="211"/>
      <c r="D609" s="212"/>
      <c r="E609" s="215"/>
      <c r="F609" s="213"/>
      <c r="G609" s="214"/>
      <c r="H609" s="2"/>
    </row>
    <row r="610" spans="1:8" s="201" customFormat="1" ht="15.95" customHeight="1">
      <c r="A610" s="631"/>
      <c r="B610" s="463"/>
      <c r="C610" s="211"/>
      <c r="D610" s="212"/>
      <c r="E610" s="215"/>
      <c r="F610" s="213"/>
      <c r="G610" s="214"/>
      <c r="H610" s="2"/>
    </row>
    <row r="611" spans="1:8" s="201" customFormat="1" ht="15.95" customHeight="1">
      <c r="A611" s="631"/>
      <c r="B611" s="463"/>
      <c r="C611" s="211"/>
      <c r="D611" s="212"/>
      <c r="E611" s="215"/>
      <c r="F611" s="213"/>
      <c r="G611" s="214"/>
      <c r="H611" s="2"/>
    </row>
    <row r="612" spans="1:8" s="201" customFormat="1" ht="15.95" customHeight="1">
      <c r="A612" s="631"/>
      <c r="B612" s="463"/>
      <c r="C612" s="211"/>
      <c r="D612" s="212"/>
      <c r="E612" s="215"/>
      <c r="F612" s="213"/>
      <c r="G612" s="214"/>
      <c r="H612" s="2"/>
    </row>
    <row r="613" spans="1:8" s="201" customFormat="1" ht="15.95" customHeight="1">
      <c r="A613" s="631"/>
      <c r="B613" s="463"/>
      <c r="C613" s="211"/>
      <c r="D613" s="212"/>
      <c r="E613" s="215"/>
      <c r="F613" s="213"/>
      <c r="G613" s="214"/>
      <c r="H613" s="2"/>
    </row>
    <row r="614" spans="1:8" s="201" customFormat="1" ht="15.95" customHeight="1">
      <c r="A614" s="631"/>
      <c r="B614" s="463"/>
      <c r="C614" s="211"/>
      <c r="D614" s="212"/>
      <c r="E614" s="215"/>
      <c r="F614" s="213"/>
      <c r="G614" s="214"/>
      <c r="H614" s="2"/>
    </row>
    <row r="615" spans="1:8" s="201" customFormat="1" ht="15.95" customHeight="1">
      <c r="A615" s="631"/>
      <c r="B615" s="463"/>
      <c r="C615" s="211"/>
      <c r="D615" s="212"/>
      <c r="E615" s="215"/>
      <c r="F615" s="213"/>
      <c r="G615" s="214"/>
      <c r="H615" s="2"/>
    </row>
    <row r="616" spans="1:8" s="201" customFormat="1" ht="15.95" customHeight="1">
      <c r="A616" s="631"/>
      <c r="B616" s="463"/>
      <c r="C616" s="211"/>
      <c r="D616" s="212"/>
      <c r="E616" s="215"/>
      <c r="F616" s="213"/>
      <c r="G616" s="214"/>
      <c r="H616" s="2"/>
    </row>
    <row r="617" spans="1:8" s="201" customFormat="1" ht="15.95" customHeight="1">
      <c r="A617" s="631"/>
      <c r="B617" s="463"/>
      <c r="C617" s="211"/>
      <c r="D617" s="212"/>
      <c r="E617" s="215"/>
      <c r="F617" s="213"/>
      <c r="G617" s="214"/>
      <c r="H617" s="2"/>
    </row>
    <row r="618" spans="1:8" s="201" customFormat="1" ht="15.95" customHeight="1">
      <c r="A618" s="631"/>
      <c r="B618" s="463"/>
      <c r="C618" s="211"/>
      <c r="D618" s="212"/>
      <c r="E618" s="215"/>
      <c r="F618" s="213"/>
      <c r="G618" s="214"/>
      <c r="H618" s="2"/>
    </row>
    <row r="619" spans="1:8" s="201" customFormat="1" ht="15.95" customHeight="1">
      <c r="A619" s="631"/>
      <c r="B619" s="463"/>
      <c r="C619" s="211"/>
      <c r="D619" s="212"/>
      <c r="E619" s="215"/>
      <c r="F619" s="213"/>
      <c r="G619" s="214"/>
      <c r="H619" s="2"/>
    </row>
    <row r="620" spans="1:8" s="201" customFormat="1" ht="15.95" customHeight="1">
      <c r="A620" s="631"/>
      <c r="B620" s="463"/>
      <c r="C620" s="211"/>
      <c r="D620" s="212"/>
      <c r="E620" s="215"/>
      <c r="F620" s="213"/>
      <c r="G620" s="214"/>
      <c r="H620" s="2"/>
    </row>
    <row r="621" spans="1:8" s="201" customFormat="1" ht="15.95" customHeight="1">
      <c r="A621" s="631"/>
      <c r="B621" s="463"/>
      <c r="C621" s="211"/>
      <c r="D621" s="212"/>
      <c r="E621" s="215"/>
      <c r="F621" s="213"/>
      <c r="G621" s="214"/>
      <c r="H621" s="2"/>
    </row>
    <row r="622" spans="1:8" s="201" customFormat="1" ht="15.95" customHeight="1">
      <c r="A622" s="631"/>
      <c r="B622" s="463"/>
      <c r="C622" s="211"/>
      <c r="D622" s="212"/>
      <c r="E622" s="215"/>
      <c r="F622" s="213"/>
      <c r="G622" s="214"/>
      <c r="H622" s="2"/>
    </row>
    <row r="623" spans="1:8" s="201" customFormat="1" ht="15.95" customHeight="1">
      <c r="A623" s="631"/>
      <c r="B623" s="463"/>
      <c r="C623" s="211"/>
      <c r="D623" s="212"/>
      <c r="E623" s="215"/>
      <c r="F623" s="213"/>
      <c r="G623" s="214"/>
      <c r="H623" s="2"/>
    </row>
    <row r="624" spans="1:8" s="201" customFormat="1" ht="15.95" customHeight="1">
      <c r="A624" s="631"/>
      <c r="B624" s="463"/>
      <c r="C624" s="211"/>
      <c r="D624" s="212"/>
      <c r="E624" s="215"/>
      <c r="F624" s="213"/>
      <c r="G624" s="214"/>
      <c r="H624" s="2"/>
    </row>
    <row r="625" spans="1:8" s="201" customFormat="1" ht="15.95" customHeight="1">
      <c r="A625" s="631"/>
      <c r="B625" s="463"/>
      <c r="C625" s="211"/>
      <c r="D625" s="212"/>
      <c r="E625" s="215"/>
      <c r="F625" s="213"/>
      <c r="G625" s="214"/>
      <c r="H625" s="2"/>
    </row>
    <row r="626" spans="1:8" s="201" customFormat="1" ht="15.95" customHeight="1">
      <c r="A626" s="631"/>
      <c r="B626" s="463"/>
      <c r="C626" s="211"/>
      <c r="D626" s="212"/>
      <c r="E626" s="215"/>
      <c r="F626" s="213"/>
      <c r="G626" s="214"/>
      <c r="H626" s="2"/>
    </row>
    <row r="627" spans="1:8" s="201" customFormat="1" ht="15.95" customHeight="1">
      <c r="A627" s="631"/>
      <c r="B627" s="463"/>
      <c r="C627" s="211"/>
      <c r="D627" s="212"/>
      <c r="E627" s="215"/>
      <c r="F627" s="213"/>
      <c r="G627" s="214"/>
      <c r="H627" s="2"/>
    </row>
    <row r="628" spans="1:8" s="201" customFormat="1" ht="15.95" customHeight="1">
      <c r="A628" s="631"/>
      <c r="B628" s="463"/>
      <c r="C628" s="211"/>
      <c r="D628" s="212"/>
      <c r="E628" s="215"/>
      <c r="F628" s="213"/>
      <c r="G628" s="214"/>
      <c r="H628" s="2"/>
    </row>
    <row r="629" spans="1:8" s="201" customFormat="1" ht="15.95" customHeight="1">
      <c r="A629" s="631"/>
      <c r="B629" s="463"/>
      <c r="C629" s="211"/>
      <c r="D629" s="212"/>
      <c r="E629" s="215"/>
      <c r="F629" s="213"/>
      <c r="G629" s="214"/>
      <c r="H629" s="2"/>
    </row>
    <row r="630" spans="1:8" s="201" customFormat="1" ht="15.95" customHeight="1">
      <c r="A630" s="631"/>
      <c r="B630" s="463"/>
      <c r="C630" s="211"/>
      <c r="D630" s="212"/>
      <c r="E630" s="215"/>
      <c r="F630" s="213"/>
      <c r="G630" s="214"/>
      <c r="H630" s="2"/>
    </row>
    <row r="631" spans="1:8" s="201" customFormat="1" ht="15.95" customHeight="1">
      <c r="A631" s="631"/>
      <c r="B631" s="463"/>
      <c r="C631" s="211"/>
      <c r="D631" s="212"/>
      <c r="E631" s="215"/>
      <c r="F631" s="213"/>
      <c r="G631" s="214"/>
      <c r="H631" s="2"/>
    </row>
    <row r="632" spans="1:8" s="201" customFormat="1" ht="15.95" customHeight="1">
      <c r="A632" s="631"/>
      <c r="B632" s="463"/>
      <c r="C632" s="211"/>
      <c r="D632" s="212"/>
      <c r="E632" s="215"/>
      <c r="F632" s="213"/>
      <c r="G632" s="214"/>
      <c r="H632" s="2"/>
    </row>
    <row r="633" spans="1:8" s="201" customFormat="1" ht="15.95" customHeight="1">
      <c r="A633" s="631"/>
      <c r="B633" s="463"/>
      <c r="C633" s="211"/>
      <c r="D633" s="212"/>
      <c r="E633" s="215"/>
      <c r="F633" s="213"/>
      <c r="G633" s="214"/>
      <c r="H633" s="2"/>
    </row>
    <row r="634" spans="1:8" s="201" customFormat="1" ht="15.95" customHeight="1">
      <c r="A634" s="631"/>
      <c r="B634" s="463"/>
      <c r="C634" s="211"/>
      <c r="D634" s="212"/>
      <c r="E634" s="215"/>
      <c r="F634" s="213"/>
      <c r="G634" s="214"/>
      <c r="H634" s="2"/>
    </row>
    <row r="635" spans="1:8" s="201" customFormat="1" ht="15.95" customHeight="1">
      <c r="A635" s="631"/>
      <c r="B635" s="463"/>
      <c r="C635" s="211"/>
      <c r="D635" s="212"/>
      <c r="E635" s="215"/>
      <c r="F635" s="213"/>
      <c r="G635" s="214"/>
      <c r="H635" s="2"/>
    </row>
    <row r="636" spans="1:8" s="201" customFormat="1" ht="15.95" customHeight="1">
      <c r="A636" s="631"/>
      <c r="B636" s="463"/>
      <c r="C636" s="211"/>
      <c r="D636" s="212"/>
      <c r="E636" s="215"/>
      <c r="F636" s="213"/>
      <c r="G636" s="214"/>
      <c r="H636" s="2"/>
    </row>
    <row r="637" spans="1:8" s="201" customFormat="1" ht="15.95" customHeight="1">
      <c r="A637" s="631"/>
      <c r="B637" s="463"/>
      <c r="C637" s="211"/>
      <c r="D637" s="212"/>
      <c r="E637" s="215"/>
      <c r="F637" s="213"/>
      <c r="G637" s="214"/>
      <c r="H637" s="2"/>
    </row>
    <row r="638" spans="1:8" s="201" customFormat="1" ht="15.95" customHeight="1">
      <c r="A638" s="631"/>
      <c r="B638" s="463"/>
      <c r="C638" s="211"/>
      <c r="D638" s="212"/>
      <c r="E638" s="215"/>
      <c r="F638" s="213"/>
      <c r="G638" s="214"/>
      <c r="H638" s="2"/>
    </row>
    <row r="639" spans="1:8" s="201" customFormat="1" ht="15.95" customHeight="1">
      <c r="A639" s="631"/>
      <c r="B639" s="463"/>
      <c r="C639" s="211"/>
      <c r="D639" s="212"/>
      <c r="E639" s="215"/>
      <c r="F639" s="213"/>
      <c r="G639" s="214"/>
      <c r="H639" s="2"/>
    </row>
    <row r="640" spans="1:8" s="201" customFormat="1" ht="15.95" customHeight="1">
      <c r="A640" s="631"/>
      <c r="B640" s="463"/>
      <c r="C640" s="211"/>
      <c r="D640" s="212"/>
      <c r="E640" s="215"/>
      <c r="F640" s="213"/>
      <c r="G640" s="214"/>
      <c r="H640" s="2"/>
    </row>
    <row r="641" spans="1:8" s="201" customFormat="1" ht="15.95" customHeight="1">
      <c r="A641" s="631"/>
      <c r="B641" s="463"/>
      <c r="C641" s="211"/>
      <c r="D641" s="212"/>
      <c r="E641" s="215"/>
      <c r="F641" s="213"/>
      <c r="G641" s="214"/>
      <c r="H641" s="2"/>
    </row>
    <row r="642" spans="1:8" s="201" customFormat="1" ht="15.95" customHeight="1">
      <c r="A642" s="631"/>
      <c r="B642" s="463"/>
      <c r="C642" s="211"/>
      <c r="D642" s="212"/>
      <c r="E642" s="215"/>
      <c r="F642" s="213"/>
      <c r="G642" s="214"/>
      <c r="H642" s="2"/>
    </row>
    <row r="643" spans="1:8" s="201" customFormat="1" ht="15.95" customHeight="1">
      <c r="A643" s="631"/>
      <c r="B643" s="463"/>
      <c r="C643" s="211"/>
      <c r="D643" s="212"/>
      <c r="E643" s="215"/>
      <c r="F643" s="213"/>
      <c r="G643" s="214"/>
      <c r="H643" s="2"/>
    </row>
    <row r="644" spans="1:8" s="201" customFormat="1" ht="15.95" customHeight="1">
      <c r="A644" s="631"/>
      <c r="B644" s="463"/>
      <c r="C644" s="211"/>
      <c r="D644" s="212"/>
      <c r="E644" s="215"/>
      <c r="F644" s="213"/>
      <c r="G644" s="214"/>
      <c r="H644" s="2"/>
    </row>
    <row r="645" spans="1:8" s="201" customFormat="1" ht="15.95" customHeight="1">
      <c r="A645" s="631"/>
      <c r="B645" s="463"/>
      <c r="C645" s="211"/>
      <c r="D645" s="212"/>
      <c r="E645" s="215"/>
      <c r="F645" s="213"/>
      <c r="G645" s="214"/>
      <c r="H645" s="2"/>
    </row>
    <row r="646" spans="1:8" s="201" customFormat="1" ht="15.95" customHeight="1">
      <c r="A646" s="631"/>
      <c r="B646" s="463"/>
      <c r="C646" s="211"/>
      <c r="D646" s="212"/>
      <c r="E646" s="215"/>
      <c r="F646" s="213"/>
      <c r="G646" s="214"/>
      <c r="H646" s="2"/>
    </row>
    <row r="647" spans="1:8" s="201" customFormat="1" ht="15.95" customHeight="1">
      <c r="A647" s="631"/>
      <c r="B647" s="463"/>
      <c r="C647" s="211"/>
      <c r="D647" s="212"/>
      <c r="E647" s="215"/>
      <c r="F647" s="213"/>
      <c r="G647" s="214"/>
      <c r="H647" s="2"/>
    </row>
    <row r="648" spans="1:8" s="201" customFormat="1" ht="15.95" customHeight="1">
      <c r="A648" s="631"/>
      <c r="B648" s="463"/>
      <c r="C648" s="211"/>
      <c r="D648" s="212"/>
      <c r="E648" s="215"/>
      <c r="F648" s="213"/>
      <c r="G648" s="214"/>
      <c r="H648" s="2"/>
    </row>
    <row r="649" spans="1:8" s="201" customFormat="1" ht="15.95" customHeight="1">
      <c r="A649" s="631"/>
      <c r="B649" s="463"/>
      <c r="C649" s="211"/>
      <c r="D649" s="212"/>
      <c r="E649" s="215"/>
      <c r="F649" s="213"/>
      <c r="G649" s="214"/>
      <c r="H649" s="2"/>
    </row>
    <row r="650" spans="1:8" s="201" customFormat="1" ht="15.95" customHeight="1">
      <c r="A650" s="631"/>
      <c r="B650" s="463"/>
      <c r="C650" s="211"/>
      <c r="D650" s="212"/>
      <c r="E650" s="215"/>
      <c r="F650" s="213"/>
      <c r="G650" s="214"/>
      <c r="H650" s="2"/>
    </row>
    <row r="651" spans="1:8" s="201" customFormat="1" ht="15.95" customHeight="1">
      <c r="A651" s="631"/>
      <c r="B651" s="463"/>
      <c r="C651" s="211"/>
      <c r="D651" s="212"/>
      <c r="E651" s="215"/>
      <c r="F651" s="213"/>
      <c r="G651" s="214"/>
      <c r="H651" s="2"/>
    </row>
    <row r="652" spans="1:8" s="201" customFormat="1" ht="15.95" customHeight="1">
      <c r="A652" s="631"/>
      <c r="B652" s="463"/>
      <c r="C652" s="211"/>
      <c r="D652" s="212"/>
      <c r="E652" s="215"/>
      <c r="F652" s="213"/>
      <c r="G652" s="214"/>
      <c r="H652" s="2"/>
    </row>
    <row r="653" spans="1:8" s="201" customFormat="1" ht="15.95" customHeight="1">
      <c r="A653" s="631"/>
      <c r="B653" s="463"/>
      <c r="C653" s="211"/>
      <c r="D653" s="212"/>
      <c r="E653" s="215"/>
      <c r="F653" s="213"/>
      <c r="G653" s="214"/>
      <c r="H653" s="2"/>
    </row>
    <row r="654" spans="1:8" s="201" customFormat="1" ht="15.95" customHeight="1">
      <c r="A654" s="631"/>
      <c r="B654" s="463"/>
      <c r="C654" s="211"/>
      <c r="D654" s="212"/>
      <c r="E654" s="215"/>
      <c r="F654" s="213"/>
      <c r="G654" s="214"/>
      <c r="H654" s="2"/>
    </row>
    <row r="655" spans="1:8" s="201" customFormat="1" ht="15.95" customHeight="1">
      <c r="A655" s="631"/>
      <c r="B655" s="463"/>
      <c r="C655" s="211"/>
      <c r="D655" s="212"/>
      <c r="E655" s="215"/>
      <c r="F655" s="213"/>
      <c r="G655" s="214"/>
      <c r="H655" s="2"/>
    </row>
    <row r="656" spans="1:8" s="201" customFormat="1" ht="15.95" customHeight="1">
      <c r="A656" s="631"/>
      <c r="B656" s="463"/>
      <c r="C656" s="211"/>
      <c r="D656" s="212"/>
      <c r="E656" s="215"/>
      <c r="F656" s="213"/>
      <c r="G656" s="214"/>
      <c r="H656" s="2"/>
    </row>
    <row r="657" spans="1:8" s="201" customFormat="1" ht="15.95" customHeight="1">
      <c r="A657" s="631"/>
      <c r="B657" s="463"/>
      <c r="C657" s="211"/>
      <c r="D657" s="212"/>
      <c r="E657" s="215"/>
      <c r="F657" s="213"/>
      <c r="G657" s="214"/>
      <c r="H657" s="2"/>
    </row>
    <row r="658" spans="1:8" s="201" customFormat="1" ht="15.95" customHeight="1">
      <c r="A658" s="631"/>
      <c r="B658" s="463"/>
      <c r="C658" s="211"/>
      <c r="D658" s="212"/>
      <c r="E658" s="215"/>
      <c r="F658" s="213"/>
      <c r="G658" s="214"/>
      <c r="H658" s="2"/>
    </row>
    <row r="659" spans="1:8" s="201" customFormat="1" ht="15.95" customHeight="1">
      <c r="A659" s="631"/>
      <c r="B659" s="463"/>
      <c r="C659" s="211"/>
      <c r="D659" s="212"/>
      <c r="E659" s="215"/>
      <c r="F659" s="213"/>
      <c r="G659" s="214"/>
      <c r="H659" s="2"/>
    </row>
    <row r="660" spans="1:8" s="201" customFormat="1" ht="15.95" customHeight="1">
      <c r="A660" s="631"/>
      <c r="B660" s="463"/>
      <c r="C660" s="211"/>
      <c r="D660" s="212"/>
      <c r="E660" s="215"/>
      <c r="F660" s="213"/>
      <c r="G660" s="214"/>
      <c r="H660" s="2"/>
    </row>
    <row r="661" spans="1:8" s="201" customFormat="1" ht="15.95" customHeight="1">
      <c r="A661" s="631"/>
      <c r="B661" s="463"/>
      <c r="C661" s="211"/>
      <c r="D661" s="212"/>
      <c r="E661" s="215"/>
      <c r="F661" s="213"/>
      <c r="G661" s="214"/>
      <c r="H661" s="2"/>
    </row>
    <row r="662" spans="1:8" s="201" customFormat="1" ht="15.95" customHeight="1">
      <c r="A662" s="631"/>
      <c r="B662" s="463"/>
      <c r="C662" s="211"/>
      <c r="D662" s="212"/>
      <c r="E662" s="215"/>
      <c r="F662" s="213"/>
      <c r="G662" s="214"/>
      <c r="H662" s="2"/>
    </row>
    <row r="663" spans="1:8" s="201" customFormat="1" ht="15.95" customHeight="1">
      <c r="A663" s="631"/>
      <c r="B663" s="463"/>
      <c r="C663" s="211"/>
      <c r="D663" s="212"/>
      <c r="E663" s="215"/>
      <c r="F663" s="213"/>
      <c r="G663" s="214"/>
      <c r="H663" s="2"/>
    </row>
    <row r="664" spans="1:8" s="201" customFormat="1" ht="15.95" customHeight="1">
      <c r="A664" s="631"/>
      <c r="B664" s="463"/>
      <c r="C664" s="211"/>
      <c r="D664" s="212"/>
      <c r="E664" s="215"/>
      <c r="F664" s="213"/>
      <c r="G664" s="214"/>
      <c r="H664" s="2"/>
    </row>
    <row r="665" spans="1:8" s="201" customFormat="1" ht="15.95" customHeight="1">
      <c r="A665" s="631"/>
      <c r="B665" s="463"/>
      <c r="C665" s="211"/>
      <c r="D665" s="212"/>
      <c r="E665" s="215"/>
      <c r="F665" s="213"/>
      <c r="G665" s="214"/>
      <c r="H665" s="2"/>
    </row>
    <row r="666" spans="1:8" s="201" customFormat="1" ht="15.95" customHeight="1">
      <c r="A666" s="631"/>
      <c r="B666" s="463"/>
      <c r="C666" s="211"/>
      <c r="D666" s="212"/>
      <c r="E666" s="215"/>
      <c r="F666" s="213"/>
      <c r="G666" s="214"/>
      <c r="H666" s="2"/>
    </row>
    <row r="667" spans="1:8" s="201" customFormat="1" ht="15.95" customHeight="1">
      <c r="A667" s="631"/>
      <c r="B667" s="463"/>
      <c r="C667" s="211"/>
      <c r="D667" s="212"/>
      <c r="E667" s="215"/>
      <c r="F667" s="213"/>
      <c r="G667" s="214"/>
      <c r="H667" s="2"/>
    </row>
    <row r="668" spans="1:8" s="201" customFormat="1" ht="15.95" customHeight="1">
      <c r="A668" s="631"/>
      <c r="B668" s="463"/>
      <c r="C668" s="211"/>
      <c r="D668" s="212"/>
      <c r="E668" s="215"/>
      <c r="F668" s="213"/>
      <c r="G668" s="214"/>
      <c r="H668" s="2"/>
    </row>
    <row r="669" spans="1:8" s="201" customFormat="1" ht="15.95" customHeight="1">
      <c r="A669" s="631"/>
      <c r="B669" s="463"/>
      <c r="C669" s="211"/>
      <c r="D669" s="212"/>
      <c r="E669" s="215"/>
      <c r="F669" s="213"/>
      <c r="G669" s="214"/>
      <c r="H669" s="2"/>
    </row>
    <row r="670" spans="1:8" s="201" customFormat="1" ht="15.95" customHeight="1">
      <c r="A670" s="631"/>
      <c r="B670" s="463"/>
      <c r="C670" s="211"/>
      <c r="D670" s="212"/>
      <c r="E670" s="215"/>
      <c r="F670" s="213"/>
      <c r="G670" s="214"/>
      <c r="H670" s="2"/>
    </row>
    <row r="671" spans="1:8" s="201" customFormat="1" ht="15.95" customHeight="1">
      <c r="A671" s="631"/>
      <c r="B671" s="463"/>
      <c r="C671" s="211"/>
      <c r="D671" s="212"/>
      <c r="E671" s="215"/>
      <c r="F671" s="213"/>
      <c r="G671" s="214"/>
      <c r="H671" s="2"/>
    </row>
    <row r="672" spans="1:8" s="201" customFormat="1" ht="15.95" customHeight="1">
      <c r="A672" s="631"/>
      <c r="B672" s="463"/>
      <c r="C672" s="211"/>
      <c r="D672" s="212"/>
      <c r="E672" s="215"/>
      <c r="F672" s="213"/>
      <c r="G672" s="214"/>
      <c r="H672" s="2"/>
    </row>
    <row r="673" spans="1:8" s="201" customFormat="1" ht="15.95" customHeight="1">
      <c r="A673" s="631"/>
      <c r="B673" s="463"/>
      <c r="C673" s="211"/>
      <c r="D673" s="212"/>
      <c r="E673" s="215"/>
      <c r="F673" s="213"/>
      <c r="G673" s="214"/>
      <c r="H673" s="2"/>
    </row>
    <row r="674" spans="1:8" s="201" customFormat="1" ht="15.95" customHeight="1">
      <c r="A674" s="631"/>
      <c r="B674" s="463"/>
      <c r="C674" s="211"/>
      <c r="D674" s="212"/>
      <c r="E674" s="215"/>
      <c r="F674" s="213"/>
      <c r="G674" s="214"/>
      <c r="H674" s="2"/>
    </row>
    <row r="675" spans="1:8" s="201" customFormat="1" ht="15.95" customHeight="1">
      <c r="A675" s="631"/>
      <c r="B675" s="463"/>
      <c r="C675" s="211"/>
      <c r="D675" s="212"/>
      <c r="E675" s="215"/>
      <c r="F675" s="213"/>
      <c r="G675" s="214"/>
      <c r="H675" s="2"/>
    </row>
    <row r="676" spans="1:8" s="201" customFormat="1" ht="15.95" customHeight="1">
      <c r="A676" s="631"/>
      <c r="B676" s="463"/>
      <c r="C676" s="211"/>
      <c r="D676" s="212"/>
      <c r="E676" s="215"/>
      <c r="F676" s="213"/>
      <c r="G676" s="214"/>
      <c r="H676" s="2"/>
    </row>
    <row r="677" spans="1:8" s="201" customFormat="1" ht="15.95" customHeight="1">
      <c r="A677" s="631"/>
      <c r="B677" s="463"/>
      <c r="C677" s="211"/>
      <c r="D677" s="212"/>
      <c r="E677" s="215"/>
      <c r="F677" s="213"/>
      <c r="G677" s="214"/>
      <c r="H677" s="2"/>
    </row>
    <row r="678" spans="1:8" s="201" customFormat="1" ht="15.95" customHeight="1">
      <c r="A678" s="631"/>
      <c r="B678" s="463"/>
      <c r="C678" s="211"/>
      <c r="D678" s="212"/>
      <c r="E678" s="215"/>
      <c r="F678" s="213"/>
      <c r="G678" s="214"/>
      <c r="H678" s="2"/>
    </row>
    <row r="679" spans="1:8" s="201" customFormat="1" ht="15.95" customHeight="1">
      <c r="A679" s="631"/>
      <c r="B679" s="463"/>
      <c r="C679" s="211"/>
      <c r="D679" s="212"/>
      <c r="E679" s="215"/>
      <c r="F679" s="213"/>
      <c r="G679" s="214"/>
      <c r="H679" s="2"/>
    </row>
    <row r="680" spans="1:8" s="201" customFormat="1" ht="15.95" customHeight="1">
      <c r="A680" s="631"/>
      <c r="B680" s="463"/>
      <c r="C680" s="211"/>
      <c r="D680" s="212"/>
      <c r="E680" s="215"/>
      <c r="F680" s="213"/>
      <c r="G680" s="214"/>
      <c r="H680" s="2"/>
    </row>
    <row r="681" spans="1:8" s="201" customFormat="1" ht="15.95" customHeight="1">
      <c r="A681" s="631"/>
      <c r="B681" s="463"/>
      <c r="C681" s="211"/>
      <c r="D681" s="212"/>
      <c r="E681" s="215"/>
      <c r="F681" s="213"/>
      <c r="G681" s="214"/>
      <c r="H681" s="2"/>
    </row>
    <row r="682" spans="1:8" s="201" customFormat="1" ht="15.95" customHeight="1">
      <c r="A682" s="631"/>
      <c r="B682" s="463"/>
      <c r="C682" s="211"/>
      <c r="D682" s="212"/>
      <c r="E682" s="215"/>
      <c r="F682" s="213"/>
      <c r="G682" s="214"/>
      <c r="H682" s="2"/>
    </row>
    <row r="683" spans="1:8" s="201" customFormat="1" ht="15.95" customHeight="1">
      <c r="A683" s="631"/>
      <c r="B683" s="463"/>
      <c r="C683" s="211"/>
      <c r="D683" s="212"/>
      <c r="E683" s="215"/>
      <c r="F683" s="213"/>
      <c r="G683" s="214"/>
      <c r="H683" s="2"/>
    </row>
    <row r="684" spans="1:8" s="201" customFormat="1" ht="15.95" customHeight="1">
      <c r="A684" s="631"/>
      <c r="B684" s="463"/>
      <c r="C684" s="211"/>
      <c r="D684" s="212"/>
      <c r="E684" s="215"/>
      <c r="F684" s="213"/>
      <c r="G684" s="214"/>
      <c r="H684" s="2"/>
    </row>
    <row r="685" spans="1:8" s="201" customFormat="1" ht="15.95" customHeight="1">
      <c r="A685" s="631"/>
      <c r="B685" s="463"/>
      <c r="C685" s="211"/>
      <c r="D685" s="212"/>
      <c r="E685" s="215"/>
      <c r="F685" s="213"/>
      <c r="G685" s="214"/>
      <c r="H685" s="2"/>
    </row>
    <row r="686" spans="1:8" s="201" customFormat="1" ht="15.95" customHeight="1">
      <c r="A686" s="631"/>
      <c r="B686" s="463"/>
      <c r="C686" s="211"/>
      <c r="D686" s="212"/>
      <c r="E686" s="215"/>
      <c r="F686" s="213"/>
      <c r="G686" s="214"/>
      <c r="H686" s="2"/>
    </row>
    <row r="687" spans="1:8" s="201" customFormat="1" ht="15.95" customHeight="1">
      <c r="A687" s="631"/>
      <c r="B687" s="463"/>
      <c r="C687" s="211"/>
      <c r="D687" s="212"/>
      <c r="E687" s="215"/>
      <c r="F687" s="213"/>
      <c r="G687" s="214"/>
      <c r="H687" s="2"/>
    </row>
    <row r="688" spans="1:8" s="201" customFormat="1" ht="15.95" customHeight="1">
      <c r="A688" s="631"/>
      <c r="B688" s="463"/>
      <c r="C688" s="211"/>
      <c r="D688" s="212"/>
      <c r="E688" s="215"/>
      <c r="F688" s="213"/>
      <c r="G688" s="214"/>
      <c r="H688" s="2"/>
    </row>
    <row r="689" spans="1:8" s="201" customFormat="1" ht="15.95" customHeight="1">
      <c r="A689" s="631"/>
      <c r="B689" s="463"/>
      <c r="C689" s="211"/>
      <c r="D689" s="212"/>
      <c r="E689" s="215"/>
      <c r="F689" s="213"/>
      <c r="G689" s="214"/>
      <c r="H689" s="2"/>
    </row>
    <row r="690" spans="1:8" s="201" customFormat="1" ht="15.95" customHeight="1">
      <c r="A690" s="631"/>
      <c r="B690" s="463"/>
      <c r="C690" s="211"/>
      <c r="D690" s="212"/>
      <c r="E690" s="215"/>
      <c r="F690" s="213"/>
      <c r="G690" s="214"/>
      <c r="H690" s="2"/>
    </row>
    <row r="691" spans="1:8" s="201" customFormat="1" ht="15.95" customHeight="1">
      <c r="A691" s="631"/>
      <c r="B691" s="463"/>
      <c r="C691" s="211"/>
      <c r="D691" s="212"/>
      <c r="E691" s="215"/>
      <c r="F691" s="213"/>
      <c r="G691" s="214"/>
      <c r="H691" s="2"/>
    </row>
    <row r="692" spans="1:8" s="201" customFormat="1" ht="15.95" customHeight="1">
      <c r="A692" s="631"/>
      <c r="B692" s="463"/>
      <c r="C692" s="211"/>
      <c r="D692" s="212"/>
      <c r="E692" s="215"/>
      <c r="F692" s="213"/>
      <c r="G692" s="214"/>
      <c r="H692" s="2"/>
    </row>
    <row r="693" spans="1:8" s="201" customFormat="1" ht="15.95" customHeight="1">
      <c r="A693" s="631"/>
      <c r="B693" s="463"/>
      <c r="C693" s="211"/>
      <c r="D693" s="212"/>
      <c r="E693" s="215"/>
      <c r="F693" s="213"/>
      <c r="G693" s="214"/>
      <c r="H693" s="2"/>
    </row>
    <row r="694" spans="1:8" s="201" customFormat="1" ht="15.95" customHeight="1">
      <c r="A694" s="631"/>
      <c r="B694" s="463"/>
      <c r="C694" s="211"/>
      <c r="D694" s="212"/>
      <c r="E694" s="215"/>
      <c r="F694" s="213"/>
      <c r="G694" s="214"/>
      <c r="H694" s="2"/>
    </row>
    <row r="695" spans="1:8" s="201" customFormat="1" ht="15.95" customHeight="1">
      <c r="A695" s="631"/>
      <c r="B695" s="463"/>
      <c r="C695" s="211"/>
      <c r="D695" s="212"/>
      <c r="E695" s="215"/>
      <c r="F695" s="213"/>
      <c r="G695" s="214"/>
      <c r="H695" s="2"/>
    </row>
    <row r="696" spans="1:8" s="201" customFormat="1" ht="15.95" customHeight="1">
      <c r="A696" s="631"/>
      <c r="B696" s="463"/>
      <c r="C696" s="211"/>
      <c r="D696" s="212"/>
      <c r="E696" s="215"/>
      <c r="F696" s="213"/>
      <c r="G696" s="214"/>
      <c r="H696" s="2"/>
    </row>
    <row r="697" spans="1:8" s="201" customFormat="1" ht="15.95" customHeight="1">
      <c r="A697" s="631"/>
      <c r="B697" s="463"/>
      <c r="C697" s="211"/>
      <c r="D697" s="212"/>
      <c r="E697" s="215"/>
      <c r="F697" s="213"/>
      <c r="G697" s="214"/>
      <c r="H697" s="2"/>
    </row>
    <row r="698" spans="1:8" s="201" customFormat="1" ht="15.95" customHeight="1">
      <c r="A698" s="631"/>
      <c r="B698" s="463"/>
      <c r="C698" s="211"/>
      <c r="D698" s="212"/>
      <c r="E698" s="215"/>
      <c r="F698" s="213"/>
      <c r="G698" s="214"/>
      <c r="H698" s="2"/>
    </row>
    <row r="699" spans="1:8" s="201" customFormat="1" ht="15.95" customHeight="1">
      <c r="A699" s="631"/>
      <c r="B699" s="463"/>
      <c r="C699" s="211"/>
      <c r="D699" s="212"/>
      <c r="E699" s="215"/>
      <c r="F699" s="213"/>
      <c r="G699" s="214"/>
      <c r="H699" s="2"/>
    </row>
    <row r="700" spans="1:8">
      <c r="B700" s="463"/>
      <c r="C700" s="211"/>
      <c r="D700" s="212"/>
      <c r="F700" s="213"/>
      <c r="G700" s="214"/>
    </row>
    <row r="701" spans="1:8">
      <c r="B701" s="463"/>
      <c r="C701" s="211"/>
      <c r="D701" s="212"/>
      <c r="F701" s="213"/>
      <c r="G701" s="214"/>
    </row>
    <row r="702" spans="1:8">
      <c r="B702" s="463"/>
      <c r="C702" s="211"/>
      <c r="D702" s="212"/>
      <c r="F702" s="213"/>
      <c r="G702" s="214"/>
    </row>
    <row r="703" spans="1:8">
      <c r="B703" s="463"/>
      <c r="C703" s="211"/>
      <c r="D703" s="212"/>
      <c r="F703" s="213"/>
      <c r="G703" s="214"/>
    </row>
    <row r="704" spans="1:8">
      <c r="B704" s="463"/>
      <c r="C704" s="211"/>
      <c r="D704" s="212"/>
      <c r="F704" s="213"/>
      <c r="G704" s="214"/>
    </row>
    <row r="705" spans="2:7">
      <c r="B705" s="463"/>
      <c r="C705" s="211"/>
      <c r="D705" s="212"/>
      <c r="F705" s="213"/>
      <c r="G705" s="214"/>
    </row>
    <row r="706" spans="2:7">
      <c r="B706" s="463"/>
      <c r="C706" s="211"/>
      <c r="D706" s="212"/>
      <c r="F706" s="213"/>
      <c r="G706" s="214"/>
    </row>
    <row r="707" spans="2:7">
      <c r="B707" s="463"/>
      <c r="C707" s="211"/>
      <c r="D707" s="212"/>
      <c r="F707" s="213"/>
      <c r="G707" s="214"/>
    </row>
    <row r="708" spans="2:7">
      <c r="B708" s="463"/>
      <c r="C708" s="211"/>
      <c r="D708" s="212"/>
      <c r="F708" s="213"/>
      <c r="G708" s="214"/>
    </row>
    <row r="709" spans="2:7">
      <c r="B709" s="463"/>
      <c r="C709" s="211"/>
      <c r="D709" s="212"/>
      <c r="F709" s="213"/>
      <c r="G709" s="214"/>
    </row>
    <row r="710" spans="2:7">
      <c r="B710" s="463"/>
      <c r="C710" s="211"/>
      <c r="D710" s="212"/>
      <c r="F710" s="213"/>
      <c r="G710" s="214"/>
    </row>
    <row r="711" spans="2:7">
      <c r="B711" s="463"/>
      <c r="C711" s="211"/>
      <c r="D711" s="212"/>
      <c r="F711" s="213"/>
      <c r="G711" s="214"/>
    </row>
    <row r="712" spans="2:7">
      <c r="B712" s="463"/>
      <c r="C712" s="211"/>
      <c r="D712" s="212"/>
      <c r="F712" s="213"/>
      <c r="G712" s="214"/>
    </row>
    <row r="713" spans="2:7">
      <c r="B713" s="463"/>
      <c r="C713" s="211"/>
      <c r="D713" s="212"/>
      <c r="F713" s="213"/>
      <c r="G713" s="214"/>
    </row>
    <row r="714" spans="2:7">
      <c r="B714" s="463"/>
      <c r="C714" s="211"/>
      <c r="D714" s="212"/>
      <c r="F714" s="213"/>
      <c r="G714" s="214"/>
    </row>
    <row r="715" spans="2:7">
      <c r="B715" s="463"/>
      <c r="C715" s="211"/>
      <c r="D715" s="212"/>
      <c r="F715" s="213"/>
      <c r="G715" s="214"/>
    </row>
    <row r="716" spans="2:7">
      <c r="B716" s="463"/>
      <c r="C716" s="211"/>
      <c r="D716" s="212"/>
      <c r="F716" s="213"/>
      <c r="G716" s="214"/>
    </row>
    <row r="717" spans="2:7">
      <c r="B717" s="463"/>
      <c r="C717" s="211"/>
      <c r="D717" s="212"/>
      <c r="F717" s="213"/>
      <c r="G717" s="214"/>
    </row>
    <row r="718" spans="2:7">
      <c r="B718" s="463"/>
      <c r="C718" s="211"/>
      <c r="D718" s="212"/>
      <c r="F718" s="213"/>
      <c r="G718" s="214"/>
    </row>
  </sheetData>
  <autoFilter ref="A16:F114"/>
  <mergeCells count="34">
    <mergeCell ref="B133:D133"/>
    <mergeCell ref="B134:D134"/>
    <mergeCell ref="B135:F135"/>
    <mergeCell ref="B136:F136"/>
    <mergeCell ref="B124:G124"/>
    <mergeCell ref="B129:D129"/>
    <mergeCell ref="B130:D130"/>
    <mergeCell ref="F130:G130"/>
    <mergeCell ref="B131:D131"/>
    <mergeCell ref="B132:D132"/>
    <mergeCell ref="B119:G119"/>
    <mergeCell ref="B54:G54"/>
    <mergeCell ref="B60:G60"/>
    <mergeCell ref="B62:G62"/>
    <mergeCell ref="B73:G73"/>
    <mergeCell ref="B83:G83"/>
    <mergeCell ref="B96:G96"/>
    <mergeCell ref="B98:G98"/>
    <mergeCell ref="B101:G101"/>
    <mergeCell ref="B103:G103"/>
    <mergeCell ref="B110:G110"/>
    <mergeCell ref="B115:G115"/>
    <mergeCell ref="B48:G48"/>
    <mergeCell ref="B7:F7"/>
    <mergeCell ref="B8:G8"/>
    <mergeCell ref="B9:G9"/>
    <mergeCell ref="B10:G10"/>
    <mergeCell ref="B11:G13"/>
    <mergeCell ref="B15:B16"/>
    <mergeCell ref="B17:G17"/>
    <mergeCell ref="B22:G22"/>
    <mergeCell ref="B29:G29"/>
    <mergeCell ref="B35:G35"/>
    <mergeCell ref="B42:G42"/>
  </mergeCells>
  <hyperlinks>
    <hyperlink ref="B14" location="Оглавление!A1" display="К оглавлению"/>
  </hyperlinks>
  <pageMargins left="0.7" right="0.7" top="0.75" bottom="0.75" header="0.3" footer="0.3"/>
  <pageSetup paperSize="9" scale="48" fitToHeight="0" orientation="portrait" r:id="rId1"/>
  <rowBreaks count="1" manualBreakCount="1">
    <brk id="59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165"/>
  <sheetViews>
    <sheetView showGridLines="0" tabSelected="1" view="pageBreakPreview" zoomScale="80" zoomScaleNormal="80" zoomScaleSheetLayoutView="80" workbookViewId="0">
      <pane ySplit="14" topLeftCell="A15" activePane="bottomLeft" state="frozen"/>
      <selection sqref="A1:M1"/>
      <selection pane="bottomLeft" activeCell="A10" sqref="A10:M10"/>
    </sheetView>
  </sheetViews>
  <sheetFormatPr defaultRowHeight="12.75"/>
  <cols>
    <col min="1" max="1" width="7.7109375" style="109" customWidth="1"/>
    <col min="2" max="2" width="7.7109375" style="19" customWidth="1"/>
    <col min="3" max="3" width="5.140625" style="19" customWidth="1"/>
    <col min="4" max="4" width="16.28515625" style="2" customWidth="1"/>
    <col min="5" max="5" width="11.7109375" style="665" customWidth="1"/>
    <col min="6" max="8" width="8.7109375" style="2" customWidth="1"/>
    <col min="9" max="11" width="10.28515625" style="2" customWidth="1"/>
    <col min="12" max="13" width="12.5703125" style="6" customWidth="1"/>
    <col min="14" max="14" width="10.7109375" style="49" hidden="1" customWidth="1"/>
    <col min="15" max="16384" width="9.140625" style="2"/>
  </cols>
  <sheetData>
    <row r="1" spans="1:14" ht="15">
      <c r="A1" s="1390"/>
      <c r="B1" s="1391"/>
      <c r="C1" s="1391"/>
      <c r="D1" s="1391"/>
      <c r="E1" s="1391"/>
      <c r="F1" s="1391"/>
      <c r="G1" s="1391"/>
      <c r="H1" s="1391"/>
    </row>
    <row r="2" spans="1:14">
      <c r="A2" s="1390"/>
      <c r="B2" s="1392"/>
      <c r="C2" s="1392"/>
      <c r="D2" s="1392"/>
      <c r="E2" s="1392"/>
      <c r="F2" s="1392"/>
      <c r="G2" s="1392"/>
      <c r="H2" s="1392"/>
    </row>
    <row r="3" spans="1:14">
      <c r="A3" s="1390"/>
      <c r="B3" s="1393"/>
      <c r="C3" s="1393"/>
      <c r="D3" s="1393"/>
      <c r="E3" s="1393"/>
      <c r="F3" s="1393"/>
      <c r="G3" s="1393"/>
      <c r="H3" s="1393"/>
    </row>
    <row r="4" spans="1:14">
      <c r="A4" s="1394"/>
      <c r="B4" s="1395"/>
      <c r="C4" s="1395"/>
      <c r="D4" s="1395"/>
      <c r="E4" s="1395"/>
      <c r="F4" s="1395"/>
      <c r="G4" s="1395"/>
      <c r="H4" s="1395"/>
    </row>
    <row r="5" spans="1:14">
      <c r="A5" s="1396"/>
      <c r="B5" s="1395"/>
      <c r="C5" s="1395"/>
      <c r="D5" s="1395"/>
      <c r="E5" s="1395"/>
      <c r="F5" s="1395"/>
      <c r="G5" s="1395"/>
      <c r="H5" s="1395"/>
    </row>
    <row r="6" spans="1:14">
      <c r="A6" s="1397"/>
      <c r="B6" s="1398"/>
      <c r="C6" s="1398"/>
      <c r="D6" s="1398"/>
      <c r="E6" s="1397"/>
      <c r="F6" s="1398"/>
      <c r="G6" s="1398"/>
      <c r="H6" s="1398"/>
    </row>
    <row r="7" spans="1:14">
      <c r="A7" s="1397"/>
      <c r="B7" s="1398"/>
      <c r="C7" s="1398"/>
      <c r="D7" s="1398"/>
      <c r="E7" s="1397"/>
      <c r="F7" s="1398"/>
      <c r="G7" s="1398"/>
      <c r="H7" s="1398"/>
    </row>
    <row r="8" spans="1:14" ht="22.5" customHeight="1">
      <c r="A8" s="1399" t="s">
        <v>574</v>
      </c>
      <c r="B8" s="1133"/>
      <c r="C8" s="1133"/>
      <c r="D8" s="1133"/>
      <c r="E8" s="1133"/>
      <c r="F8" s="1133"/>
      <c r="G8" s="1133"/>
      <c r="H8" s="1133"/>
      <c r="I8" s="1133"/>
      <c r="J8" s="1133"/>
      <c r="K8" s="1133"/>
      <c r="L8" s="1133"/>
      <c r="M8" s="1133"/>
    </row>
    <row r="9" spans="1:14" ht="15" customHeight="1">
      <c r="A9" s="1134" t="s">
        <v>529</v>
      </c>
      <c r="B9" s="1135"/>
      <c r="C9" s="1135"/>
      <c r="D9" s="1135"/>
      <c r="E9" s="1135"/>
      <c r="F9" s="1135"/>
      <c r="G9" s="1135"/>
      <c r="H9" s="1135"/>
      <c r="I9" s="1135"/>
      <c r="J9" s="1135"/>
      <c r="K9" s="1135"/>
      <c r="L9" s="1135"/>
      <c r="M9" s="1135"/>
      <c r="N9" s="865"/>
    </row>
    <row r="10" spans="1:14" ht="15" customHeight="1">
      <c r="A10" s="1134" t="s">
        <v>0</v>
      </c>
      <c r="B10" s="1135"/>
      <c r="C10" s="1135"/>
      <c r="D10" s="1135"/>
      <c r="E10" s="1135"/>
      <c r="F10" s="1135"/>
      <c r="G10" s="1135"/>
      <c r="H10" s="1135"/>
      <c r="I10" s="1135"/>
      <c r="J10" s="1135"/>
      <c r="K10" s="1135"/>
      <c r="L10" s="1135"/>
      <c r="M10" s="1135"/>
      <c r="N10" s="864"/>
    </row>
    <row r="11" spans="1:14" ht="15" customHeight="1">
      <c r="A11" s="971" t="s">
        <v>528</v>
      </c>
      <c r="B11" s="155"/>
      <c r="C11" s="155"/>
      <c r="D11" s="1073"/>
      <c r="E11" s="649"/>
      <c r="F11" s="140"/>
      <c r="G11" s="140"/>
      <c r="H11" s="140"/>
      <c r="I11" s="140"/>
      <c r="J11" s="140"/>
      <c r="K11" s="140"/>
      <c r="L11" s="140"/>
      <c r="M11" s="140"/>
      <c r="N11" s="465"/>
    </row>
    <row r="12" spans="1:14" ht="15" customHeight="1">
      <c r="A12" s="156"/>
      <c r="B12" s="155"/>
      <c r="C12" s="155"/>
      <c r="D12" s="22"/>
      <c r="E12" s="22"/>
      <c r="F12" s="22"/>
      <c r="G12" s="22"/>
      <c r="H12" s="22"/>
      <c r="I12" s="22"/>
      <c r="J12" s="22"/>
      <c r="K12" s="22"/>
      <c r="L12" s="145" t="s">
        <v>63</v>
      </c>
      <c r="M12" s="146">
        <v>0.25</v>
      </c>
      <c r="N12" s="465"/>
    </row>
    <row r="13" spans="1:14" s="102" customFormat="1" ht="14.25" customHeight="1">
      <c r="A13" s="1142" t="s">
        <v>1</v>
      </c>
      <c r="B13" s="1119"/>
      <c r="C13" s="1119"/>
      <c r="D13" s="1120"/>
      <c r="E13" s="1140" t="s">
        <v>441</v>
      </c>
      <c r="F13" s="1132" t="s">
        <v>2</v>
      </c>
      <c r="G13" s="1137"/>
      <c r="H13" s="1137"/>
      <c r="I13" s="1136" t="s">
        <v>3</v>
      </c>
      <c r="J13" s="1136" t="s">
        <v>4</v>
      </c>
      <c r="K13" s="1136" t="s">
        <v>5</v>
      </c>
      <c r="L13" s="1138" t="s">
        <v>43</v>
      </c>
      <c r="M13" s="1139"/>
      <c r="N13" s="874"/>
    </row>
    <row r="14" spans="1:14" s="102" customFormat="1" ht="14.25">
      <c r="A14" s="1143"/>
      <c r="B14" s="1101"/>
      <c r="C14" s="1101"/>
      <c r="D14" s="1102"/>
      <c r="E14" s="1141"/>
      <c r="F14" s="223" t="s">
        <v>6</v>
      </c>
      <c r="G14" s="223" t="s">
        <v>7</v>
      </c>
      <c r="H14" s="223" t="s">
        <v>8</v>
      </c>
      <c r="I14" s="1137"/>
      <c r="J14" s="1137"/>
      <c r="K14" s="1137"/>
      <c r="L14" s="107" t="s">
        <v>9</v>
      </c>
      <c r="M14" s="107" t="s">
        <v>10</v>
      </c>
      <c r="N14" s="107" t="s">
        <v>64</v>
      </c>
    </row>
    <row r="15" spans="1:14" s="102" customFormat="1" ht="18" customHeight="1">
      <c r="A15" s="1095" t="s">
        <v>41</v>
      </c>
      <c r="B15" s="1096"/>
      <c r="C15" s="1096"/>
      <c r="D15" s="1096"/>
      <c r="E15" s="1119"/>
      <c r="F15" s="1119"/>
      <c r="G15" s="1119"/>
      <c r="H15" s="1119"/>
      <c r="I15" s="1119"/>
      <c r="J15" s="1119"/>
      <c r="K15" s="1119"/>
      <c r="L15" s="1119"/>
      <c r="M15" s="1120"/>
      <c r="N15" s="862"/>
    </row>
    <row r="16" spans="1:14" s="19" customFormat="1" ht="14.1" customHeight="1">
      <c r="A16" s="1085" t="s">
        <v>11</v>
      </c>
      <c r="B16" s="1108"/>
      <c r="C16" s="1109"/>
      <c r="D16" s="1103" t="s">
        <v>53</v>
      </c>
      <c r="E16" s="686" t="s">
        <v>443</v>
      </c>
      <c r="F16" s="687">
        <v>1000</v>
      </c>
      <c r="G16" s="688">
        <v>600</v>
      </c>
      <c r="H16" s="689">
        <v>50</v>
      </c>
      <c r="I16" s="690">
        <v>10</v>
      </c>
      <c r="J16" s="691">
        <f t="shared" ref="J16:J49" si="0">F16*G16*I16/1000000</f>
        <v>6</v>
      </c>
      <c r="K16" s="691">
        <f t="shared" ref="K16:K49" si="1">F16*G16*H16*I16/1000000000</f>
        <v>0.3</v>
      </c>
      <c r="L16" s="692">
        <f t="shared" ref="L16:L30" si="2">M16*K16/J16</f>
        <v>109.46249999999999</v>
      </c>
      <c r="M16" s="692">
        <f>N16*(100%-$M$12)</f>
        <v>2189.25</v>
      </c>
      <c r="N16" s="47">
        <v>2919</v>
      </c>
    </row>
    <row r="17" spans="1:16" s="19" customFormat="1" ht="14.1" customHeight="1">
      <c r="A17" s="1088"/>
      <c r="B17" s="1110"/>
      <c r="C17" s="1111"/>
      <c r="D17" s="1084"/>
      <c r="E17" s="660" t="s">
        <v>442</v>
      </c>
      <c r="F17" s="48">
        <v>1000</v>
      </c>
      <c r="G17" s="13">
        <v>600</v>
      </c>
      <c r="H17" s="14">
        <v>60</v>
      </c>
      <c r="I17" s="15">
        <v>8</v>
      </c>
      <c r="J17" s="55">
        <f t="shared" si="0"/>
        <v>4.8</v>
      </c>
      <c r="K17" s="55">
        <f t="shared" si="1"/>
        <v>0.28799999999999998</v>
      </c>
      <c r="L17" s="61">
        <f t="shared" si="2"/>
        <v>135.35999999999999</v>
      </c>
      <c r="M17" s="375">
        <f t="shared" ref="M17:M31" si="3">N17*(100%-$M$12)</f>
        <v>2256</v>
      </c>
      <c r="N17" s="11">
        <v>3008</v>
      </c>
      <c r="O17" s="465"/>
      <c r="P17" s="465"/>
    </row>
    <row r="18" spans="1:16" s="19" customFormat="1" ht="14.1" customHeight="1">
      <c r="A18" s="1112"/>
      <c r="B18" s="1110"/>
      <c r="C18" s="1111"/>
      <c r="E18" s="660" t="s">
        <v>442</v>
      </c>
      <c r="F18" s="48">
        <v>1000</v>
      </c>
      <c r="G18" s="13">
        <v>600</v>
      </c>
      <c r="H18" s="14">
        <v>70</v>
      </c>
      <c r="I18" s="15">
        <v>8</v>
      </c>
      <c r="J18" s="55">
        <f t="shared" si="0"/>
        <v>4.8</v>
      </c>
      <c r="K18" s="55">
        <f t="shared" si="1"/>
        <v>0.33600000000000002</v>
      </c>
      <c r="L18" s="61">
        <f t="shared" si="2"/>
        <v>157.92000000000002</v>
      </c>
      <c r="M18" s="375">
        <f t="shared" si="3"/>
        <v>2256</v>
      </c>
      <c r="N18" s="11">
        <v>3008</v>
      </c>
      <c r="O18" s="465"/>
      <c r="P18" s="465"/>
    </row>
    <row r="19" spans="1:16" s="19" customFormat="1" ht="14.1" customHeight="1">
      <c r="A19" s="1112"/>
      <c r="B19" s="1110"/>
      <c r="C19" s="1111"/>
      <c r="D19" s="1084" t="s">
        <v>50</v>
      </c>
      <c r="E19" s="660" t="s">
        <v>442</v>
      </c>
      <c r="F19" s="48">
        <v>1000</v>
      </c>
      <c r="G19" s="13">
        <v>600</v>
      </c>
      <c r="H19" s="14">
        <v>80</v>
      </c>
      <c r="I19" s="15">
        <v>6</v>
      </c>
      <c r="J19" s="55">
        <f t="shared" si="0"/>
        <v>3.6</v>
      </c>
      <c r="K19" s="55">
        <f t="shared" si="1"/>
        <v>0.28799999999999998</v>
      </c>
      <c r="L19" s="61">
        <f t="shared" si="2"/>
        <v>180.48</v>
      </c>
      <c r="M19" s="375">
        <f t="shared" si="3"/>
        <v>2256</v>
      </c>
      <c r="N19" s="11">
        <v>3008</v>
      </c>
      <c r="O19" s="465"/>
      <c r="P19" s="465"/>
    </row>
    <row r="20" spans="1:16" s="19" customFormat="1" ht="14.1" customHeight="1">
      <c r="A20" s="1112"/>
      <c r="B20" s="1110"/>
      <c r="C20" s="1111"/>
      <c r="D20" s="1084"/>
      <c r="E20" s="660" t="s">
        <v>442</v>
      </c>
      <c r="F20" s="48">
        <v>1000</v>
      </c>
      <c r="G20" s="13">
        <v>600</v>
      </c>
      <c r="H20" s="14">
        <v>90</v>
      </c>
      <c r="I20" s="15">
        <v>6</v>
      </c>
      <c r="J20" s="55">
        <f t="shared" si="0"/>
        <v>3.6</v>
      </c>
      <c r="K20" s="55">
        <f t="shared" si="1"/>
        <v>0.32400000000000001</v>
      </c>
      <c r="L20" s="61">
        <f t="shared" si="2"/>
        <v>203.04000000000002</v>
      </c>
      <c r="M20" s="375">
        <f t="shared" si="3"/>
        <v>2256</v>
      </c>
      <c r="N20" s="11">
        <v>3008</v>
      </c>
      <c r="O20" s="465"/>
      <c r="P20" s="465"/>
    </row>
    <row r="21" spans="1:16" s="19" customFormat="1" ht="14.1" customHeight="1">
      <c r="A21" s="1112"/>
      <c r="B21" s="1110"/>
      <c r="C21" s="1111"/>
      <c r="D21" s="1084"/>
      <c r="E21" s="693" t="s">
        <v>443</v>
      </c>
      <c r="F21" s="694">
        <v>1000</v>
      </c>
      <c r="G21" s="695">
        <v>600</v>
      </c>
      <c r="H21" s="696">
        <v>100</v>
      </c>
      <c r="I21" s="697">
        <v>5</v>
      </c>
      <c r="J21" s="698">
        <f t="shared" si="0"/>
        <v>3</v>
      </c>
      <c r="K21" s="698">
        <f t="shared" si="1"/>
        <v>0.3</v>
      </c>
      <c r="L21" s="699">
        <f t="shared" si="2"/>
        <v>218.92499999999998</v>
      </c>
      <c r="M21" s="700">
        <f t="shared" si="3"/>
        <v>2189.25</v>
      </c>
      <c r="N21" s="11">
        <v>2919</v>
      </c>
      <c r="O21" s="465"/>
      <c r="P21" s="465"/>
    </row>
    <row r="22" spans="1:16" s="19" customFormat="1" ht="14.1" customHeight="1">
      <c r="A22" s="1112"/>
      <c r="B22" s="1110"/>
      <c r="C22" s="1111"/>
      <c r="D22" s="1084"/>
      <c r="E22" s="660" t="s">
        <v>442</v>
      </c>
      <c r="F22" s="48">
        <v>1000</v>
      </c>
      <c r="G22" s="13">
        <v>600</v>
      </c>
      <c r="H22" s="14">
        <v>110</v>
      </c>
      <c r="I22" s="15">
        <v>5</v>
      </c>
      <c r="J22" s="55">
        <f t="shared" si="0"/>
        <v>3</v>
      </c>
      <c r="K22" s="55">
        <f t="shared" si="1"/>
        <v>0.33</v>
      </c>
      <c r="L22" s="61">
        <f t="shared" si="2"/>
        <v>248.16</v>
      </c>
      <c r="M22" s="375">
        <f t="shared" si="3"/>
        <v>2256</v>
      </c>
      <c r="N22" s="11">
        <v>3008</v>
      </c>
      <c r="O22" s="465"/>
      <c r="P22" s="465"/>
    </row>
    <row r="23" spans="1:16" s="19" customFormat="1" ht="14.1" customHeight="1">
      <c r="A23" s="1112"/>
      <c r="B23" s="1110"/>
      <c r="C23" s="1111"/>
      <c r="D23" s="1084"/>
      <c r="E23" s="660" t="s">
        <v>442</v>
      </c>
      <c r="F23" s="48">
        <v>1000</v>
      </c>
      <c r="G23" s="13">
        <v>600</v>
      </c>
      <c r="H23" s="14">
        <v>120</v>
      </c>
      <c r="I23" s="15">
        <v>4</v>
      </c>
      <c r="J23" s="55">
        <f t="shared" si="0"/>
        <v>2.4</v>
      </c>
      <c r="K23" s="55">
        <f t="shared" si="1"/>
        <v>0.28799999999999998</v>
      </c>
      <c r="L23" s="61">
        <f t="shared" si="2"/>
        <v>270.71999999999997</v>
      </c>
      <c r="M23" s="375">
        <f t="shared" si="3"/>
        <v>2256</v>
      </c>
      <c r="N23" s="11">
        <v>3008</v>
      </c>
      <c r="O23" s="465"/>
      <c r="P23" s="465"/>
    </row>
    <row r="24" spans="1:16" s="19" customFormat="1" ht="14.1" customHeight="1">
      <c r="A24" s="1112"/>
      <c r="B24" s="1110"/>
      <c r="C24" s="1111"/>
      <c r="E24" s="660" t="s">
        <v>442</v>
      </c>
      <c r="F24" s="48">
        <v>1000</v>
      </c>
      <c r="G24" s="13">
        <v>600</v>
      </c>
      <c r="H24" s="14">
        <v>130</v>
      </c>
      <c r="I24" s="15">
        <v>4</v>
      </c>
      <c r="J24" s="55">
        <f t="shared" si="0"/>
        <v>2.4</v>
      </c>
      <c r="K24" s="55">
        <f t="shared" si="1"/>
        <v>0.312</v>
      </c>
      <c r="L24" s="61">
        <f t="shared" si="2"/>
        <v>293.27999999999997</v>
      </c>
      <c r="M24" s="375">
        <f t="shared" si="3"/>
        <v>2256</v>
      </c>
      <c r="N24" s="11">
        <v>3008</v>
      </c>
      <c r="O24" s="465"/>
      <c r="P24" s="465"/>
    </row>
    <row r="25" spans="1:16" s="19" customFormat="1" ht="14.1" customHeight="1">
      <c r="A25" s="1112"/>
      <c r="B25" s="1110"/>
      <c r="C25" s="1111"/>
      <c r="E25" s="660" t="s">
        <v>442</v>
      </c>
      <c r="F25" s="48">
        <v>1000</v>
      </c>
      <c r="G25" s="13">
        <v>600</v>
      </c>
      <c r="H25" s="14">
        <v>140</v>
      </c>
      <c r="I25" s="15">
        <v>4</v>
      </c>
      <c r="J25" s="55">
        <f t="shared" si="0"/>
        <v>2.4</v>
      </c>
      <c r="K25" s="55">
        <f t="shared" si="1"/>
        <v>0.33600000000000002</v>
      </c>
      <c r="L25" s="61">
        <f t="shared" si="2"/>
        <v>315.84000000000003</v>
      </c>
      <c r="M25" s="375">
        <f t="shared" si="3"/>
        <v>2256</v>
      </c>
      <c r="N25" s="11">
        <v>3008</v>
      </c>
      <c r="O25" s="465"/>
      <c r="P25" s="465"/>
    </row>
    <row r="26" spans="1:16" s="19" customFormat="1" ht="14.1" customHeight="1">
      <c r="A26" s="1112"/>
      <c r="B26" s="1110"/>
      <c r="C26" s="1111"/>
      <c r="E26" s="660" t="s">
        <v>442</v>
      </c>
      <c r="F26" s="48">
        <v>1000</v>
      </c>
      <c r="G26" s="13">
        <v>600</v>
      </c>
      <c r="H26" s="14">
        <v>150</v>
      </c>
      <c r="I26" s="15">
        <v>3</v>
      </c>
      <c r="J26" s="55">
        <f t="shared" si="0"/>
        <v>1.8</v>
      </c>
      <c r="K26" s="55">
        <f t="shared" si="1"/>
        <v>0.27</v>
      </c>
      <c r="L26" s="61">
        <f>M26*K26/J26</f>
        <v>338.4</v>
      </c>
      <c r="M26" s="375">
        <f t="shared" si="3"/>
        <v>2256</v>
      </c>
      <c r="N26" s="11">
        <v>3008</v>
      </c>
      <c r="O26" s="465"/>
      <c r="P26" s="465"/>
    </row>
    <row r="27" spans="1:16" s="19" customFormat="1" ht="14.1" customHeight="1">
      <c r="A27" s="1112"/>
      <c r="B27" s="1110"/>
      <c r="C27" s="1111"/>
      <c r="E27" s="660" t="s">
        <v>442</v>
      </c>
      <c r="F27" s="48">
        <v>1000</v>
      </c>
      <c r="G27" s="13">
        <v>600</v>
      </c>
      <c r="H27" s="14">
        <v>160</v>
      </c>
      <c r="I27" s="15">
        <v>3</v>
      </c>
      <c r="J27" s="55">
        <f t="shared" si="0"/>
        <v>1.8</v>
      </c>
      <c r="K27" s="55">
        <f t="shared" si="1"/>
        <v>0.28799999999999998</v>
      </c>
      <c r="L27" s="61">
        <f t="shared" si="2"/>
        <v>360.96</v>
      </c>
      <c r="M27" s="375">
        <f t="shared" si="3"/>
        <v>2256</v>
      </c>
      <c r="N27" s="11">
        <v>3008</v>
      </c>
      <c r="O27" s="465"/>
      <c r="P27" s="465"/>
    </row>
    <row r="28" spans="1:16" s="19" customFormat="1" ht="14.1" customHeight="1">
      <c r="A28" s="1112"/>
      <c r="B28" s="1110"/>
      <c r="C28" s="1111"/>
      <c r="E28" s="660" t="s">
        <v>442</v>
      </c>
      <c r="F28" s="48">
        <v>1000</v>
      </c>
      <c r="G28" s="13">
        <v>600</v>
      </c>
      <c r="H28" s="14">
        <v>170</v>
      </c>
      <c r="I28" s="15">
        <v>3</v>
      </c>
      <c r="J28" s="55">
        <f t="shared" si="0"/>
        <v>1.8</v>
      </c>
      <c r="K28" s="55">
        <f t="shared" si="1"/>
        <v>0.30599999999999999</v>
      </c>
      <c r="L28" s="61">
        <f t="shared" si="2"/>
        <v>383.52</v>
      </c>
      <c r="M28" s="375">
        <f t="shared" si="3"/>
        <v>2256</v>
      </c>
      <c r="N28" s="11">
        <v>3008</v>
      </c>
      <c r="O28" s="465"/>
      <c r="P28" s="465"/>
    </row>
    <row r="29" spans="1:16" s="19" customFormat="1" ht="14.1" customHeight="1">
      <c r="A29" s="1112"/>
      <c r="B29" s="1110"/>
      <c r="C29" s="1111"/>
      <c r="D29" s="841"/>
      <c r="E29" s="660" t="s">
        <v>442</v>
      </c>
      <c r="F29" s="48">
        <v>1000</v>
      </c>
      <c r="G29" s="13">
        <v>600</v>
      </c>
      <c r="H29" s="14">
        <v>180</v>
      </c>
      <c r="I29" s="15">
        <v>3</v>
      </c>
      <c r="J29" s="55">
        <f t="shared" si="0"/>
        <v>1.8</v>
      </c>
      <c r="K29" s="55">
        <f t="shared" si="1"/>
        <v>0.32400000000000001</v>
      </c>
      <c r="L29" s="61">
        <f t="shared" si="2"/>
        <v>406.08000000000004</v>
      </c>
      <c r="M29" s="375">
        <f t="shared" si="3"/>
        <v>2256</v>
      </c>
      <c r="N29" s="11">
        <v>3008</v>
      </c>
      <c r="O29" s="465"/>
      <c r="P29" s="465"/>
    </row>
    <row r="30" spans="1:16" s="19" customFormat="1" ht="14.1" customHeight="1">
      <c r="A30" s="1112"/>
      <c r="B30" s="1110"/>
      <c r="C30" s="1111"/>
      <c r="D30" s="841"/>
      <c r="E30" s="660" t="s">
        <v>442</v>
      </c>
      <c r="F30" s="48">
        <v>1000</v>
      </c>
      <c r="G30" s="13">
        <v>600</v>
      </c>
      <c r="H30" s="14">
        <v>190</v>
      </c>
      <c r="I30" s="15">
        <v>3</v>
      </c>
      <c r="J30" s="55">
        <f t="shared" si="0"/>
        <v>1.8</v>
      </c>
      <c r="K30" s="55">
        <f t="shared" si="1"/>
        <v>0.34200000000000003</v>
      </c>
      <c r="L30" s="61">
        <f t="shared" si="2"/>
        <v>428.64</v>
      </c>
      <c r="M30" s="375">
        <f t="shared" si="3"/>
        <v>2256</v>
      </c>
      <c r="N30" s="11">
        <v>3008</v>
      </c>
      <c r="O30" s="465"/>
      <c r="P30" s="465"/>
    </row>
    <row r="31" spans="1:16" s="19" customFormat="1" ht="14.1" customHeight="1">
      <c r="A31" s="1113"/>
      <c r="B31" s="1114"/>
      <c r="C31" s="1115"/>
      <c r="D31" s="24"/>
      <c r="E31" s="661" t="s">
        <v>442</v>
      </c>
      <c r="F31" s="75">
        <v>1000</v>
      </c>
      <c r="G31" s="76">
        <v>600</v>
      </c>
      <c r="H31" s="77">
        <v>200</v>
      </c>
      <c r="I31" s="78">
        <v>2</v>
      </c>
      <c r="J31" s="79">
        <f t="shared" si="0"/>
        <v>1.2</v>
      </c>
      <c r="K31" s="79">
        <f t="shared" si="1"/>
        <v>0.24</v>
      </c>
      <c r="L31" s="67">
        <f>M31*K31/J31</f>
        <v>451.2</v>
      </c>
      <c r="M31" s="455">
        <f t="shared" si="3"/>
        <v>2256</v>
      </c>
      <c r="N31" s="68">
        <v>3008</v>
      </c>
      <c r="O31" s="465"/>
      <c r="P31" s="465"/>
    </row>
    <row r="32" spans="1:16" s="465" customFormat="1" ht="14.1" customHeight="1">
      <c r="A32" s="1105" t="s">
        <v>91</v>
      </c>
      <c r="B32" s="1106"/>
      <c r="C32" s="1107"/>
      <c r="D32" s="1121" t="s">
        <v>54</v>
      </c>
      <c r="E32" s="686" t="s">
        <v>443</v>
      </c>
      <c r="F32" s="701">
        <v>800</v>
      </c>
      <c r="G32" s="702">
        <v>600</v>
      </c>
      <c r="H32" s="703">
        <v>50</v>
      </c>
      <c r="I32" s="704">
        <v>12</v>
      </c>
      <c r="J32" s="705">
        <f>F32*G32*I32/1000000</f>
        <v>5.76</v>
      </c>
      <c r="K32" s="705">
        <f>F32*G32*H32*I32/1000000000</f>
        <v>0.28799999999999998</v>
      </c>
      <c r="L32" s="706">
        <f>M32*K32/J32</f>
        <v>109.46249999999999</v>
      </c>
      <c r="M32" s="692">
        <f>N32*(100%-$M$12)</f>
        <v>2189.25</v>
      </c>
      <c r="N32" s="47">
        <v>2919</v>
      </c>
    </row>
    <row r="33" spans="1:14" s="465" customFormat="1" ht="14.1" customHeight="1">
      <c r="A33" s="1128"/>
      <c r="B33" s="1129"/>
      <c r="C33" s="1130"/>
      <c r="D33" s="1131"/>
      <c r="E33" s="693" t="s">
        <v>443</v>
      </c>
      <c r="F33" s="707">
        <v>800</v>
      </c>
      <c r="G33" s="708">
        <v>600</v>
      </c>
      <c r="H33" s="709">
        <v>100</v>
      </c>
      <c r="I33" s="710">
        <v>6</v>
      </c>
      <c r="J33" s="711">
        <f>F33*G33*I33/1000000</f>
        <v>2.88</v>
      </c>
      <c r="K33" s="711">
        <f>F33*G33*H33*I33/1000000000</f>
        <v>0.28799999999999998</v>
      </c>
      <c r="L33" s="699">
        <f>M33*K33/J33</f>
        <v>218.92499999999998</v>
      </c>
      <c r="M33" s="700">
        <f t="shared" ref="M33:M35" si="4">N33*(100%-$M$12)</f>
        <v>2189.25</v>
      </c>
      <c r="N33" s="11">
        <v>2919</v>
      </c>
    </row>
    <row r="34" spans="1:14" s="465" customFormat="1" ht="14.1" customHeight="1">
      <c r="A34" s="1128"/>
      <c r="B34" s="1129"/>
      <c r="C34" s="1130"/>
      <c r="D34" s="1131"/>
      <c r="E34" s="693" t="s">
        <v>443</v>
      </c>
      <c r="F34" s="707">
        <v>1200</v>
      </c>
      <c r="G34" s="708">
        <v>600</v>
      </c>
      <c r="H34" s="709">
        <v>100</v>
      </c>
      <c r="I34" s="710">
        <v>6</v>
      </c>
      <c r="J34" s="711">
        <f>F34*G34*I34/1000000</f>
        <v>4.32</v>
      </c>
      <c r="K34" s="711">
        <f>F34*G34*H34*I34/1000000000</f>
        <v>0.432</v>
      </c>
      <c r="L34" s="699">
        <f>M34*K34/J34</f>
        <v>218.92499999999998</v>
      </c>
      <c r="M34" s="700">
        <f t="shared" si="4"/>
        <v>2189.25</v>
      </c>
      <c r="N34" s="11">
        <v>2919</v>
      </c>
    </row>
    <row r="35" spans="1:14" s="465" customFormat="1" ht="14.1" customHeight="1">
      <c r="A35" s="1125"/>
      <c r="B35" s="1126"/>
      <c r="C35" s="1127"/>
      <c r="D35" s="1122"/>
      <c r="E35" s="712" t="s">
        <v>443</v>
      </c>
      <c r="F35" s="713">
        <v>1200</v>
      </c>
      <c r="G35" s="714">
        <v>600</v>
      </c>
      <c r="H35" s="715">
        <v>150</v>
      </c>
      <c r="I35" s="716">
        <v>5</v>
      </c>
      <c r="J35" s="717">
        <f>F35*G35*I35/1000000</f>
        <v>3.6</v>
      </c>
      <c r="K35" s="717">
        <f>F35*G35*H35*I35/1000000000</f>
        <v>0.54</v>
      </c>
      <c r="L35" s="718">
        <f>M35*K35/J35</f>
        <v>328.38750000000005</v>
      </c>
      <c r="M35" s="719">
        <f t="shared" si="4"/>
        <v>2189.25</v>
      </c>
      <c r="N35" s="68">
        <v>2919</v>
      </c>
    </row>
    <row r="36" spans="1:14" s="465" customFormat="1" ht="14.1" customHeight="1">
      <c r="A36" s="1085" t="s">
        <v>434</v>
      </c>
      <c r="B36" s="1108"/>
      <c r="C36" s="1109"/>
      <c r="D36" s="1103" t="s">
        <v>53</v>
      </c>
      <c r="E36" s="660" t="s">
        <v>442</v>
      </c>
      <c r="F36" s="56">
        <v>1200</v>
      </c>
      <c r="G36" s="57">
        <v>610</v>
      </c>
      <c r="H36" s="119">
        <v>75</v>
      </c>
      <c r="I36" s="990">
        <v>10</v>
      </c>
      <c r="J36" s="54">
        <f t="shared" si="0"/>
        <v>7.32</v>
      </c>
      <c r="K36" s="54">
        <f t="shared" si="1"/>
        <v>0.54900000000000004</v>
      </c>
      <c r="L36" s="47">
        <f t="shared" ref="L36:L45" si="5">M36*K36/J36</f>
        <v>169.20000000000002</v>
      </c>
      <c r="M36" s="47">
        <f>N36*(100%-$M$12)</f>
        <v>2256</v>
      </c>
      <c r="N36" s="47">
        <v>3008</v>
      </c>
    </row>
    <row r="37" spans="1:14" s="465" customFormat="1" ht="14.1" customHeight="1">
      <c r="A37" s="1088"/>
      <c r="B37" s="1110"/>
      <c r="C37" s="1111"/>
      <c r="D37" s="1084"/>
      <c r="E37" s="660" t="s">
        <v>442</v>
      </c>
      <c r="F37" s="48">
        <v>1200</v>
      </c>
      <c r="G37" s="71">
        <v>610</v>
      </c>
      <c r="H37" s="14">
        <v>80</v>
      </c>
      <c r="I37" s="991">
        <v>8</v>
      </c>
      <c r="J37" s="55">
        <f>F37*G37*I37/1000000</f>
        <v>5.8559999999999999</v>
      </c>
      <c r="K37" s="55">
        <f t="shared" si="1"/>
        <v>0.46848000000000001</v>
      </c>
      <c r="L37" s="61">
        <f t="shared" si="5"/>
        <v>180.48</v>
      </c>
      <c r="M37" s="11">
        <f t="shared" ref="M37:M52" si="6">N37*(100%-$M$12)</f>
        <v>2256</v>
      </c>
      <c r="N37" s="11">
        <v>3008</v>
      </c>
    </row>
    <row r="38" spans="1:14" s="465" customFormat="1" ht="14.1" customHeight="1">
      <c r="A38" s="1112"/>
      <c r="B38" s="1110"/>
      <c r="C38" s="1111"/>
      <c r="D38" s="1084" t="s">
        <v>449</v>
      </c>
      <c r="E38" s="660" t="s">
        <v>442</v>
      </c>
      <c r="F38" s="93">
        <v>1200</v>
      </c>
      <c r="G38" s="13">
        <v>610</v>
      </c>
      <c r="H38" s="992">
        <v>90</v>
      </c>
      <c r="I38" s="991">
        <v>8</v>
      </c>
      <c r="J38" s="55">
        <f t="shared" si="0"/>
        <v>5.8559999999999999</v>
      </c>
      <c r="K38" s="55">
        <f t="shared" si="1"/>
        <v>0.52703999999999995</v>
      </c>
      <c r="L38" s="61">
        <f t="shared" si="5"/>
        <v>203.03999999999996</v>
      </c>
      <c r="M38" s="11">
        <f t="shared" si="6"/>
        <v>2256</v>
      </c>
      <c r="N38" s="11">
        <v>3008</v>
      </c>
    </row>
    <row r="39" spans="1:14" s="465" customFormat="1" ht="14.1" customHeight="1">
      <c r="A39" s="1112"/>
      <c r="B39" s="1110"/>
      <c r="C39" s="1111"/>
      <c r="D39" s="1084"/>
      <c r="E39" s="660" t="s">
        <v>442</v>
      </c>
      <c r="F39" s="48">
        <v>1200</v>
      </c>
      <c r="G39" s="57">
        <v>610</v>
      </c>
      <c r="H39" s="14">
        <v>100</v>
      </c>
      <c r="I39" s="991">
        <v>6</v>
      </c>
      <c r="J39" s="55">
        <f t="shared" si="0"/>
        <v>4.3920000000000003</v>
      </c>
      <c r="K39" s="55">
        <f>F39*G39*H39*I39/1000000000</f>
        <v>0.43919999999999998</v>
      </c>
      <c r="L39" s="61">
        <f t="shared" si="5"/>
        <v>225.59999999999997</v>
      </c>
      <c r="M39" s="11">
        <f t="shared" si="6"/>
        <v>2256</v>
      </c>
      <c r="N39" s="11">
        <v>3008</v>
      </c>
    </row>
    <row r="40" spans="1:14" s="465" customFormat="1" ht="14.1" customHeight="1">
      <c r="A40" s="1112"/>
      <c r="B40" s="1110"/>
      <c r="C40" s="1111"/>
      <c r="D40" s="1084"/>
      <c r="E40" s="660" t="s">
        <v>442</v>
      </c>
      <c r="F40" s="48">
        <v>1200</v>
      </c>
      <c r="G40" s="13">
        <v>610</v>
      </c>
      <c r="H40" s="14">
        <v>110</v>
      </c>
      <c r="I40" s="991">
        <v>6</v>
      </c>
      <c r="J40" s="55">
        <f>F40*G40*I40/1000000</f>
        <v>4.3920000000000003</v>
      </c>
      <c r="K40" s="55">
        <f t="shared" si="1"/>
        <v>0.48311999999999999</v>
      </c>
      <c r="L40" s="61">
        <f t="shared" si="5"/>
        <v>248.15999999999997</v>
      </c>
      <c r="M40" s="11">
        <f t="shared" si="6"/>
        <v>2256</v>
      </c>
      <c r="N40" s="11">
        <v>3008</v>
      </c>
    </row>
    <row r="41" spans="1:14" s="465" customFormat="1" ht="14.1" customHeight="1">
      <c r="A41" s="1112"/>
      <c r="B41" s="1110"/>
      <c r="C41" s="1111"/>
      <c r="D41" s="645"/>
      <c r="E41" s="660" t="s">
        <v>442</v>
      </c>
      <c r="F41" s="48">
        <v>1200</v>
      </c>
      <c r="G41" s="13">
        <v>610</v>
      </c>
      <c r="H41" s="14">
        <v>120</v>
      </c>
      <c r="I41" s="991">
        <v>6</v>
      </c>
      <c r="J41" s="55">
        <f t="shared" si="0"/>
        <v>4.3920000000000003</v>
      </c>
      <c r="K41" s="55">
        <f t="shared" si="1"/>
        <v>0.52703999999999995</v>
      </c>
      <c r="L41" s="61">
        <f t="shared" si="5"/>
        <v>270.71999999999991</v>
      </c>
      <c r="M41" s="11">
        <f t="shared" si="6"/>
        <v>2256</v>
      </c>
      <c r="N41" s="11">
        <v>3008</v>
      </c>
    </row>
    <row r="42" spans="1:14" s="465" customFormat="1" ht="14.1" customHeight="1">
      <c r="A42" s="1112"/>
      <c r="B42" s="1110"/>
      <c r="C42" s="1111"/>
      <c r="D42" s="645"/>
      <c r="E42" s="660" t="s">
        <v>442</v>
      </c>
      <c r="F42" s="48">
        <v>1200</v>
      </c>
      <c r="G42" s="13">
        <v>610</v>
      </c>
      <c r="H42" s="14">
        <v>130</v>
      </c>
      <c r="I42" s="991">
        <v>5</v>
      </c>
      <c r="J42" s="55">
        <f t="shared" si="0"/>
        <v>3.66</v>
      </c>
      <c r="K42" s="55">
        <f t="shared" si="1"/>
        <v>0.4758</v>
      </c>
      <c r="L42" s="61">
        <f t="shared" si="5"/>
        <v>293.27999999999997</v>
      </c>
      <c r="M42" s="11">
        <f t="shared" si="6"/>
        <v>2256</v>
      </c>
      <c r="N42" s="11">
        <v>3008</v>
      </c>
    </row>
    <row r="43" spans="1:14" s="465" customFormat="1" ht="14.1" customHeight="1">
      <c r="A43" s="1112"/>
      <c r="B43" s="1110"/>
      <c r="C43" s="1111"/>
      <c r="D43" s="645"/>
      <c r="E43" s="660" t="s">
        <v>442</v>
      </c>
      <c r="F43" s="48">
        <v>1200</v>
      </c>
      <c r="G43" s="13">
        <v>610</v>
      </c>
      <c r="H43" s="14">
        <v>140</v>
      </c>
      <c r="I43" s="991">
        <v>5</v>
      </c>
      <c r="J43" s="55">
        <f t="shared" si="0"/>
        <v>3.66</v>
      </c>
      <c r="K43" s="55">
        <f t="shared" si="1"/>
        <v>0.51239999999999997</v>
      </c>
      <c r="L43" s="61">
        <f t="shared" si="5"/>
        <v>315.83999999999992</v>
      </c>
      <c r="M43" s="11">
        <f t="shared" si="6"/>
        <v>2256</v>
      </c>
      <c r="N43" s="11">
        <v>3008</v>
      </c>
    </row>
    <row r="44" spans="1:14" s="465" customFormat="1" ht="14.1" customHeight="1">
      <c r="A44" s="1112"/>
      <c r="B44" s="1110"/>
      <c r="C44" s="1111"/>
      <c r="D44" s="645"/>
      <c r="E44" s="660" t="s">
        <v>442</v>
      </c>
      <c r="F44" s="48">
        <v>1200</v>
      </c>
      <c r="G44" s="13">
        <v>610</v>
      </c>
      <c r="H44" s="14">
        <v>150</v>
      </c>
      <c r="I44" s="991">
        <v>5</v>
      </c>
      <c r="J44" s="55">
        <f t="shared" si="0"/>
        <v>3.66</v>
      </c>
      <c r="K44" s="55">
        <f t="shared" si="1"/>
        <v>0.54900000000000004</v>
      </c>
      <c r="L44" s="61">
        <f t="shared" si="5"/>
        <v>338.40000000000003</v>
      </c>
      <c r="M44" s="11">
        <f t="shared" si="6"/>
        <v>2256</v>
      </c>
      <c r="N44" s="11">
        <v>3008</v>
      </c>
    </row>
    <row r="45" spans="1:14" s="465" customFormat="1" ht="14.1" customHeight="1">
      <c r="A45" s="1112"/>
      <c r="B45" s="1110"/>
      <c r="C45" s="1111"/>
      <c r="D45" s="645"/>
      <c r="E45" s="660" t="s">
        <v>442</v>
      </c>
      <c r="F45" s="48">
        <v>1200</v>
      </c>
      <c r="G45" s="13">
        <v>610</v>
      </c>
      <c r="H45" s="14">
        <v>160</v>
      </c>
      <c r="I45" s="991">
        <v>4</v>
      </c>
      <c r="J45" s="55">
        <f t="shared" si="0"/>
        <v>2.9279999999999999</v>
      </c>
      <c r="K45" s="55">
        <f t="shared" si="1"/>
        <v>0.46848000000000001</v>
      </c>
      <c r="L45" s="61">
        <f t="shared" si="5"/>
        <v>360.96</v>
      </c>
      <c r="M45" s="11">
        <f t="shared" si="6"/>
        <v>2256</v>
      </c>
      <c r="N45" s="11">
        <v>3008</v>
      </c>
    </row>
    <row r="46" spans="1:14" s="465" customFormat="1" ht="14.1" customHeight="1">
      <c r="A46" s="1112"/>
      <c r="B46" s="1110"/>
      <c r="C46" s="1111"/>
      <c r="D46" s="645"/>
      <c r="E46" s="660" t="s">
        <v>442</v>
      </c>
      <c r="F46" s="48">
        <v>1200</v>
      </c>
      <c r="G46" s="13">
        <v>610</v>
      </c>
      <c r="H46" s="14">
        <v>170</v>
      </c>
      <c r="I46" s="991">
        <v>4</v>
      </c>
      <c r="J46" s="55">
        <f t="shared" si="0"/>
        <v>2.9279999999999999</v>
      </c>
      <c r="K46" s="55">
        <f t="shared" si="1"/>
        <v>0.49775999999999998</v>
      </c>
      <c r="L46" s="61">
        <f>M46*K46/J46</f>
        <v>383.52</v>
      </c>
      <c r="M46" s="11">
        <f t="shared" si="6"/>
        <v>2256</v>
      </c>
      <c r="N46" s="11">
        <v>3008</v>
      </c>
    </row>
    <row r="47" spans="1:14" s="465" customFormat="1" ht="14.1" customHeight="1">
      <c r="A47" s="1112"/>
      <c r="B47" s="1110"/>
      <c r="C47" s="1111"/>
      <c r="D47" s="645"/>
      <c r="E47" s="660" t="s">
        <v>442</v>
      </c>
      <c r="F47" s="48">
        <v>1200</v>
      </c>
      <c r="G47" s="13">
        <v>610</v>
      </c>
      <c r="H47" s="14">
        <v>180</v>
      </c>
      <c r="I47" s="991">
        <v>4</v>
      </c>
      <c r="J47" s="55">
        <f t="shared" si="0"/>
        <v>2.9279999999999999</v>
      </c>
      <c r="K47" s="55">
        <f t="shared" si="1"/>
        <v>0.52703999999999995</v>
      </c>
      <c r="L47" s="61">
        <f t="shared" ref="L47:L49" si="7">M47*K47/J47</f>
        <v>406.07999999999993</v>
      </c>
      <c r="M47" s="11">
        <f t="shared" si="6"/>
        <v>2256</v>
      </c>
      <c r="N47" s="11">
        <v>3008</v>
      </c>
    </row>
    <row r="48" spans="1:14" s="465" customFormat="1" ht="14.1" customHeight="1">
      <c r="A48" s="1112"/>
      <c r="B48" s="1110"/>
      <c r="C48" s="1111"/>
      <c r="D48" s="645"/>
      <c r="E48" s="660" t="s">
        <v>442</v>
      </c>
      <c r="F48" s="48">
        <v>1200</v>
      </c>
      <c r="G48" s="13">
        <v>610</v>
      </c>
      <c r="H48" s="14">
        <v>190</v>
      </c>
      <c r="I48" s="991">
        <v>4</v>
      </c>
      <c r="J48" s="55">
        <f t="shared" si="0"/>
        <v>2.9279999999999999</v>
      </c>
      <c r="K48" s="55">
        <f t="shared" si="1"/>
        <v>0.55632000000000004</v>
      </c>
      <c r="L48" s="61">
        <f t="shared" si="7"/>
        <v>428.6400000000001</v>
      </c>
      <c r="M48" s="11">
        <f t="shared" si="6"/>
        <v>2256</v>
      </c>
      <c r="N48" s="11">
        <v>3008</v>
      </c>
    </row>
    <row r="49" spans="1:16" s="465" customFormat="1" ht="14.1" customHeight="1">
      <c r="A49" s="1112"/>
      <c r="B49" s="1110"/>
      <c r="C49" s="1111"/>
      <c r="D49" s="645"/>
      <c r="E49" s="660" t="s">
        <v>442</v>
      </c>
      <c r="F49" s="993">
        <v>1200</v>
      </c>
      <c r="G49" s="994">
        <v>610</v>
      </c>
      <c r="H49" s="995">
        <v>200</v>
      </c>
      <c r="I49" s="996">
        <v>3</v>
      </c>
      <c r="J49" s="74">
        <f t="shared" si="0"/>
        <v>2.1960000000000002</v>
      </c>
      <c r="K49" s="74">
        <f t="shared" si="1"/>
        <v>0.43919999999999998</v>
      </c>
      <c r="L49" s="997">
        <f t="shared" si="7"/>
        <v>451.19999999999993</v>
      </c>
      <c r="M49" s="96">
        <f t="shared" si="6"/>
        <v>2256</v>
      </c>
      <c r="N49" s="11">
        <v>3008</v>
      </c>
    </row>
    <row r="50" spans="1:16" s="465" customFormat="1" ht="27" customHeight="1">
      <c r="A50" s="1132" t="s">
        <v>471</v>
      </c>
      <c r="B50" s="1132"/>
      <c r="C50" s="1132"/>
      <c r="D50" s="1132"/>
      <c r="E50" s="1132"/>
      <c r="F50" s="1132"/>
      <c r="G50" s="1132"/>
      <c r="H50" s="1132"/>
      <c r="I50" s="1132"/>
      <c r="J50" s="1132"/>
      <c r="K50" s="1132"/>
      <c r="L50" s="1132"/>
      <c r="M50" s="1132"/>
      <c r="N50" s="527"/>
    </row>
    <row r="51" spans="1:16" s="465" customFormat="1" ht="33.75" customHeight="1">
      <c r="A51" s="1128" t="s">
        <v>472</v>
      </c>
      <c r="B51" s="1129"/>
      <c r="C51" s="1130"/>
      <c r="D51" s="1131" t="s">
        <v>473</v>
      </c>
      <c r="E51" s="693" t="s">
        <v>443</v>
      </c>
      <c r="F51" s="707">
        <v>1000</v>
      </c>
      <c r="G51" s="708">
        <v>600</v>
      </c>
      <c r="H51" s="709">
        <v>50</v>
      </c>
      <c r="I51" s="710">
        <v>8</v>
      </c>
      <c r="J51" s="711">
        <f>F51*G51*I51/1000000</f>
        <v>4.8</v>
      </c>
      <c r="K51" s="711">
        <f>F51*G51*H51*I51/1000000000</f>
        <v>0.24</v>
      </c>
      <c r="L51" s="699">
        <f>M51*K51/J51</f>
        <v>113.85000000000001</v>
      </c>
      <c r="M51" s="699">
        <f t="shared" si="6"/>
        <v>2277</v>
      </c>
      <c r="N51" s="11">
        <v>3036</v>
      </c>
    </row>
    <row r="52" spans="1:16" s="465" customFormat="1" ht="33.75" customHeight="1">
      <c r="A52" s="1125"/>
      <c r="B52" s="1126"/>
      <c r="C52" s="1127"/>
      <c r="D52" s="1122"/>
      <c r="E52" s="693" t="s">
        <v>443</v>
      </c>
      <c r="F52" s="707">
        <v>1000</v>
      </c>
      <c r="G52" s="708">
        <v>600</v>
      </c>
      <c r="H52" s="709">
        <v>100</v>
      </c>
      <c r="I52" s="710">
        <v>4</v>
      </c>
      <c r="J52" s="711">
        <f>F52*G52*I52/1000000</f>
        <v>2.4</v>
      </c>
      <c r="K52" s="711">
        <f>F52*G52*H52*I52/1000000000</f>
        <v>0.24</v>
      </c>
      <c r="L52" s="699">
        <f>M52*K52/J52</f>
        <v>227.70000000000002</v>
      </c>
      <c r="M52" s="699">
        <f t="shared" si="6"/>
        <v>2277</v>
      </c>
      <c r="N52" s="11">
        <v>3036</v>
      </c>
    </row>
    <row r="53" spans="1:16" s="19" customFormat="1" ht="18" customHeight="1">
      <c r="A53" s="1095" t="s">
        <v>60</v>
      </c>
      <c r="B53" s="1096"/>
      <c r="C53" s="1096"/>
      <c r="D53" s="1096"/>
      <c r="E53" s="1096"/>
      <c r="F53" s="1096"/>
      <c r="G53" s="1096"/>
      <c r="H53" s="1096"/>
      <c r="I53" s="1096"/>
      <c r="J53" s="1096"/>
      <c r="K53" s="1096"/>
      <c r="L53" s="1096"/>
      <c r="M53" s="1124"/>
      <c r="N53" s="862"/>
      <c r="O53" s="465"/>
      <c r="P53" s="465"/>
    </row>
    <row r="54" spans="1:16" s="19" customFormat="1" ht="41.25" customHeight="1">
      <c r="A54" s="1105" t="s">
        <v>61</v>
      </c>
      <c r="B54" s="1106"/>
      <c r="C54" s="1107"/>
      <c r="D54" s="1121" t="s">
        <v>62</v>
      </c>
      <c r="E54" s="686" t="s">
        <v>443</v>
      </c>
      <c r="F54" s="701">
        <v>1000</v>
      </c>
      <c r="G54" s="702">
        <v>600</v>
      </c>
      <c r="H54" s="703">
        <v>50</v>
      </c>
      <c r="I54" s="704">
        <v>8</v>
      </c>
      <c r="J54" s="705">
        <f>F54*G54*I54/1000000</f>
        <v>4.8</v>
      </c>
      <c r="K54" s="705">
        <f>F54*G54*H54*I54/1000000000</f>
        <v>0.24</v>
      </c>
      <c r="L54" s="706">
        <f>M54*K54/J54</f>
        <v>160.57500000000002</v>
      </c>
      <c r="M54" s="692">
        <f>N54*(100%-$M$12)</f>
        <v>3211.5</v>
      </c>
      <c r="N54" s="875">
        <v>4282</v>
      </c>
      <c r="O54" s="465"/>
      <c r="P54" s="465"/>
    </row>
    <row r="55" spans="1:16" s="19" customFormat="1" ht="41.25" customHeight="1">
      <c r="A55" s="1125"/>
      <c r="B55" s="1126"/>
      <c r="C55" s="1127"/>
      <c r="D55" s="1122"/>
      <c r="E55" s="712" t="s">
        <v>445</v>
      </c>
      <c r="F55" s="713">
        <v>1000</v>
      </c>
      <c r="G55" s="714">
        <v>600</v>
      </c>
      <c r="H55" s="715">
        <v>100</v>
      </c>
      <c r="I55" s="716">
        <v>4</v>
      </c>
      <c r="J55" s="717">
        <f>F55*G55*I55/1000000</f>
        <v>2.4</v>
      </c>
      <c r="K55" s="717">
        <f>F55*G55*H55*I55/1000000000</f>
        <v>0.24</v>
      </c>
      <c r="L55" s="902">
        <f>M55*K55/J55</f>
        <v>321.15000000000003</v>
      </c>
      <c r="M55" s="903">
        <f>N55*(100%-$M$12)</f>
        <v>3211.5</v>
      </c>
      <c r="N55" s="875">
        <v>4282</v>
      </c>
      <c r="O55" s="465"/>
      <c r="P55" s="465"/>
    </row>
    <row r="56" spans="1:16" s="465" customFormat="1" ht="18" customHeight="1">
      <c r="A56" s="1123" t="s">
        <v>424</v>
      </c>
      <c r="B56" s="1097"/>
      <c r="C56" s="1097"/>
      <c r="D56" s="1097"/>
      <c r="E56" s="1097"/>
      <c r="F56" s="1097"/>
      <c r="G56" s="1097"/>
      <c r="H56" s="1097"/>
      <c r="I56" s="1097"/>
      <c r="J56" s="1097"/>
      <c r="K56" s="1097"/>
      <c r="L56" s="1097"/>
      <c r="M56" s="1098"/>
      <c r="N56" s="862"/>
    </row>
    <row r="57" spans="1:16" s="465" customFormat="1" ht="114" customHeight="1">
      <c r="A57" s="1105" t="s">
        <v>425</v>
      </c>
      <c r="B57" s="1106"/>
      <c r="C57" s="1107"/>
      <c r="D57" s="904" t="s">
        <v>426</v>
      </c>
      <c r="E57" s="729" t="s">
        <v>445</v>
      </c>
      <c r="F57" s="701">
        <v>1000</v>
      </c>
      <c r="G57" s="702">
        <v>600</v>
      </c>
      <c r="H57" s="703">
        <v>30</v>
      </c>
      <c r="I57" s="704">
        <v>4</v>
      </c>
      <c r="J57" s="705">
        <f>F57*G57*I57/1000000</f>
        <v>2.4</v>
      </c>
      <c r="K57" s="705">
        <f>F57*G57*H57*I57/1000000000</f>
        <v>7.1999999999999995E-2</v>
      </c>
      <c r="L57" s="706">
        <f>M57*K57/J57</f>
        <v>531.33749999999998</v>
      </c>
      <c r="M57" s="692">
        <f>N57*(100%-$M$12)</f>
        <v>17711.25</v>
      </c>
      <c r="N57" s="875">
        <v>23615</v>
      </c>
    </row>
    <row r="58" spans="1:16" s="102" customFormat="1" ht="18" customHeight="1">
      <c r="A58" s="1095" t="s">
        <v>26</v>
      </c>
      <c r="B58" s="1096"/>
      <c r="C58" s="1096"/>
      <c r="D58" s="1096"/>
      <c r="E58" s="1119"/>
      <c r="F58" s="1119"/>
      <c r="G58" s="1119"/>
      <c r="H58" s="1119"/>
      <c r="I58" s="1119"/>
      <c r="J58" s="1119"/>
      <c r="K58" s="1119"/>
      <c r="L58" s="1119"/>
      <c r="M58" s="1120"/>
      <c r="N58" s="862"/>
      <c r="O58" s="465"/>
      <c r="P58" s="465"/>
    </row>
    <row r="59" spans="1:16" s="102" customFormat="1" ht="14.1" customHeight="1">
      <c r="A59" s="1085" t="s">
        <v>25</v>
      </c>
      <c r="B59" s="1086"/>
      <c r="C59" s="1086"/>
      <c r="D59" s="1103" t="s">
        <v>94</v>
      </c>
      <c r="E59" s="659" t="s">
        <v>442</v>
      </c>
      <c r="F59" s="378">
        <v>1000</v>
      </c>
      <c r="G59" s="379">
        <v>600</v>
      </c>
      <c r="H59" s="380">
        <v>40</v>
      </c>
      <c r="I59" s="381">
        <v>14</v>
      </c>
      <c r="J59" s="382">
        <f>F59*G59*I59/1000000</f>
        <v>8.4</v>
      </c>
      <c r="K59" s="382">
        <f>F59*G59*H59*I59/1000000000</f>
        <v>0.33600000000000002</v>
      </c>
      <c r="L59" s="80">
        <f>M59*K59/J59</f>
        <v>106.17</v>
      </c>
      <c r="M59" s="383">
        <f>N59*(100%-$M$12)</f>
        <v>2654.25</v>
      </c>
      <c r="N59" s="47">
        <v>3539</v>
      </c>
      <c r="O59" s="465"/>
      <c r="P59" s="465"/>
    </row>
    <row r="60" spans="1:16" s="19" customFormat="1" ht="14.1" customHeight="1">
      <c r="A60" s="1088"/>
      <c r="B60" s="1089"/>
      <c r="C60" s="1089"/>
      <c r="D60" s="1084"/>
      <c r="E60" s="693" t="s">
        <v>443</v>
      </c>
      <c r="F60" s="720">
        <v>1000</v>
      </c>
      <c r="G60" s="721">
        <v>600</v>
      </c>
      <c r="H60" s="722">
        <v>50</v>
      </c>
      <c r="I60" s="723">
        <v>10</v>
      </c>
      <c r="J60" s="724">
        <f t="shared" ref="J60:J114" si="8">F60*G60*I60/1000000</f>
        <v>6</v>
      </c>
      <c r="K60" s="724">
        <f t="shared" ref="K60:K114" si="9">F60*G60*H60*I60/1000000000</f>
        <v>0.3</v>
      </c>
      <c r="L60" s="699">
        <f t="shared" ref="L60:L77" si="10">M60*K60/J60</f>
        <v>128.8125</v>
      </c>
      <c r="M60" s="725">
        <f t="shared" ref="M60:M114" si="11">N60*(100%-$M$12)</f>
        <v>2576.25</v>
      </c>
      <c r="N60" s="11">
        <v>3435</v>
      </c>
      <c r="O60" s="465"/>
      <c r="P60" s="465"/>
    </row>
    <row r="61" spans="1:16" s="19" customFormat="1" ht="14.1" customHeight="1">
      <c r="A61" s="1088"/>
      <c r="B61" s="1089"/>
      <c r="C61" s="1089"/>
      <c r="D61" s="1084"/>
      <c r="E61" s="660" t="s">
        <v>442</v>
      </c>
      <c r="F61" s="48">
        <v>1000</v>
      </c>
      <c r="G61" s="13">
        <v>600</v>
      </c>
      <c r="H61" s="14">
        <v>60</v>
      </c>
      <c r="I61" s="15">
        <v>8</v>
      </c>
      <c r="J61" s="55">
        <f t="shared" si="8"/>
        <v>4.8</v>
      </c>
      <c r="K61" s="55">
        <f t="shared" si="9"/>
        <v>0.28799999999999998</v>
      </c>
      <c r="L61" s="61">
        <f t="shared" si="10"/>
        <v>159.255</v>
      </c>
      <c r="M61" s="375">
        <f t="shared" si="11"/>
        <v>2654.25</v>
      </c>
      <c r="N61" s="11">
        <v>3539</v>
      </c>
      <c r="O61" s="465"/>
      <c r="P61" s="465"/>
    </row>
    <row r="62" spans="1:16" s="19" customFormat="1" ht="14.1" customHeight="1">
      <c r="A62" s="1088"/>
      <c r="B62" s="1089"/>
      <c r="C62" s="1089"/>
      <c r="D62" s="1084"/>
      <c r="E62" s="660" t="s">
        <v>442</v>
      </c>
      <c r="F62" s="48">
        <v>1000</v>
      </c>
      <c r="G62" s="13">
        <v>600</v>
      </c>
      <c r="H62" s="14">
        <v>70</v>
      </c>
      <c r="I62" s="15">
        <v>8</v>
      </c>
      <c r="J62" s="55">
        <f t="shared" si="8"/>
        <v>4.8</v>
      </c>
      <c r="K62" s="55">
        <f t="shared" si="9"/>
        <v>0.33600000000000002</v>
      </c>
      <c r="L62" s="61">
        <f t="shared" si="10"/>
        <v>185.79750000000001</v>
      </c>
      <c r="M62" s="375">
        <f t="shared" si="11"/>
        <v>2654.25</v>
      </c>
      <c r="N62" s="11">
        <v>3539</v>
      </c>
      <c r="O62" s="465"/>
      <c r="P62" s="465"/>
    </row>
    <row r="63" spans="1:16" s="19" customFormat="1" ht="14.1" customHeight="1">
      <c r="A63" s="1088"/>
      <c r="B63" s="1089"/>
      <c r="C63" s="1089"/>
      <c r="D63" s="1084"/>
      <c r="E63" s="660" t="s">
        <v>442</v>
      </c>
      <c r="F63" s="48">
        <v>1000</v>
      </c>
      <c r="G63" s="13">
        <v>600</v>
      </c>
      <c r="H63" s="14">
        <v>75</v>
      </c>
      <c r="I63" s="15">
        <v>8</v>
      </c>
      <c r="J63" s="55">
        <f t="shared" si="8"/>
        <v>4.8</v>
      </c>
      <c r="K63" s="55">
        <f t="shared" si="9"/>
        <v>0.36</v>
      </c>
      <c r="L63" s="61">
        <f t="shared" si="10"/>
        <v>199.06874999999999</v>
      </c>
      <c r="M63" s="375">
        <f t="shared" si="11"/>
        <v>2654.25</v>
      </c>
      <c r="N63" s="11">
        <v>3539</v>
      </c>
      <c r="O63" s="465"/>
      <c r="P63" s="465"/>
    </row>
    <row r="64" spans="1:16" s="19" customFormat="1" ht="14.1" customHeight="1">
      <c r="A64" s="1088"/>
      <c r="B64" s="1089"/>
      <c r="C64" s="1089"/>
      <c r="D64" s="1084"/>
      <c r="E64" s="660" t="s">
        <v>442</v>
      </c>
      <c r="F64" s="48">
        <v>1000</v>
      </c>
      <c r="G64" s="13">
        <v>600</v>
      </c>
      <c r="H64" s="14">
        <v>80</v>
      </c>
      <c r="I64" s="15">
        <v>6</v>
      </c>
      <c r="J64" s="55">
        <f t="shared" si="8"/>
        <v>3.6</v>
      </c>
      <c r="K64" s="55">
        <f t="shared" si="9"/>
        <v>0.28799999999999998</v>
      </c>
      <c r="L64" s="61">
        <f t="shared" si="10"/>
        <v>212.33999999999997</v>
      </c>
      <c r="M64" s="375">
        <f t="shared" si="11"/>
        <v>2654.25</v>
      </c>
      <c r="N64" s="11">
        <v>3539</v>
      </c>
      <c r="O64" s="465"/>
      <c r="P64" s="465"/>
    </row>
    <row r="65" spans="1:16" s="19" customFormat="1" ht="14.1" customHeight="1">
      <c r="A65" s="1088"/>
      <c r="B65" s="1089"/>
      <c r="C65" s="1089"/>
      <c r="D65" s="1084"/>
      <c r="E65" s="660" t="s">
        <v>442</v>
      </c>
      <c r="F65" s="48">
        <v>1000</v>
      </c>
      <c r="G65" s="13">
        <v>600</v>
      </c>
      <c r="H65" s="14">
        <v>90</v>
      </c>
      <c r="I65" s="15">
        <v>6</v>
      </c>
      <c r="J65" s="55">
        <f t="shared" si="8"/>
        <v>3.6</v>
      </c>
      <c r="K65" s="55">
        <f t="shared" si="9"/>
        <v>0.32400000000000001</v>
      </c>
      <c r="L65" s="61">
        <f t="shared" si="10"/>
        <v>238.88249999999999</v>
      </c>
      <c r="M65" s="375">
        <f>N65*(100%-$M$12)</f>
        <v>2654.25</v>
      </c>
      <c r="N65" s="11">
        <v>3539</v>
      </c>
      <c r="O65" s="465"/>
      <c r="P65" s="465"/>
    </row>
    <row r="66" spans="1:16" s="19" customFormat="1" ht="14.1" customHeight="1">
      <c r="A66" s="1088"/>
      <c r="B66" s="1089"/>
      <c r="C66" s="1089"/>
      <c r="D66" s="1084"/>
      <c r="E66" s="726" t="s">
        <v>443</v>
      </c>
      <c r="F66" s="694">
        <v>1000</v>
      </c>
      <c r="G66" s="695">
        <v>600</v>
      </c>
      <c r="H66" s="696">
        <v>100</v>
      </c>
      <c r="I66" s="697">
        <v>5</v>
      </c>
      <c r="J66" s="698">
        <f t="shared" si="8"/>
        <v>3</v>
      </c>
      <c r="K66" s="698">
        <f t="shared" si="9"/>
        <v>0.3</v>
      </c>
      <c r="L66" s="699">
        <f t="shared" si="10"/>
        <v>257.625</v>
      </c>
      <c r="M66" s="700">
        <f t="shared" si="11"/>
        <v>2576.25</v>
      </c>
      <c r="N66" s="11">
        <v>3435</v>
      </c>
      <c r="O66" s="465"/>
      <c r="P66" s="465"/>
    </row>
    <row r="67" spans="1:16" s="19" customFormat="1" ht="14.1" customHeight="1">
      <c r="A67" s="1088"/>
      <c r="B67" s="1089"/>
      <c r="C67" s="1089"/>
      <c r="D67" s="1084"/>
      <c r="E67" s="660" t="s">
        <v>442</v>
      </c>
      <c r="F67" s="48">
        <v>1000</v>
      </c>
      <c r="G67" s="13">
        <v>600</v>
      </c>
      <c r="H67" s="14">
        <v>110</v>
      </c>
      <c r="I67" s="15">
        <v>5</v>
      </c>
      <c r="J67" s="55">
        <f t="shared" si="8"/>
        <v>3</v>
      </c>
      <c r="K67" s="55">
        <f t="shared" si="9"/>
        <v>0.33</v>
      </c>
      <c r="L67" s="61">
        <f t="shared" si="10"/>
        <v>291.96750000000003</v>
      </c>
      <c r="M67" s="375">
        <f t="shared" si="11"/>
        <v>2654.25</v>
      </c>
      <c r="N67" s="11">
        <v>3539</v>
      </c>
      <c r="O67" s="465"/>
      <c r="P67" s="465"/>
    </row>
    <row r="68" spans="1:16" s="19" customFormat="1" ht="14.1" customHeight="1">
      <c r="A68" s="1088"/>
      <c r="B68" s="1089"/>
      <c r="C68" s="1089"/>
      <c r="D68" s="1084"/>
      <c r="E68" s="660" t="s">
        <v>442</v>
      </c>
      <c r="F68" s="48">
        <v>1000</v>
      </c>
      <c r="G68" s="13">
        <v>600</v>
      </c>
      <c r="H68" s="14">
        <v>120</v>
      </c>
      <c r="I68" s="15">
        <v>4</v>
      </c>
      <c r="J68" s="55">
        <f t="shared" si="8"/>
        <v>2.4</v>
      </c>
      <c r="K68" s="55">
        <f t="shared" si="9"/>
        <v>0.28799999999999998</v>
      </c>
      <c r="L68" s="61">
        <f t="shared" si="10"/>
        <v>318.51</v>
      </c>
      <c r="M68" s="375">
        <f t="shared" si="11"/>
        <v>2654.25</v>
      </c>
      <c r="N68" s="11">
        <v>3539</v>
      </c>
      <c r="O68" s="465"/>
      <c r="P68" s="465"/>
    </row>
    <row r="69" spans="1:16" s="19" customFormat="1" ht="14.1" customHeight="1">
      <c r="A69" s="1088"/>
      <c r="B69" s="1089"/>
      <c r="C69" s="1089"/>
      <c r="D69" s="1084"/>
      <c r="E69" s="660" t="s">
        <v>442</v>
      </c>
      <c r="F69" s="48">
        <v>1000</v>
      </c>
      <c r="G69" s="13">
        <v>600</v>
      </c>
      <c r="H69" s="14">
        <v>130</v>
      </c>
      <c r="I69" s="15">
        <v>4</v>
      </c>
      <c r="J69" s="55">
        <f t="shared" si="8"/>
        <v>2.4</v>
      </c>
      <c r="K69" s="55">
        <f t="shared" si="9"/>
        <v>0.312</v>
      </c>
      <c r="L69" s="61">
        <f t="shared" si="10"/>
        <v>345.05250000000001</v>
      </c>
      <c r="M69" s="375">
        <f t="shared" si="11"/>
        <v>2654.25</v>
      </c>
      <c r="N69" s="11">
        <v>3539</v>
      </c>
      <c r="O69" s="465"/>
      <c r="P69" s="465"/>
    </row>
    <row r="70" spans="1:16" s="19" customFormat="1" ht="14.1" customHeight="1">
      <c r="A70" s="1088"/>
      <c r="B70" s="1089"/>
      <c r="C70" s="1089"/>
      <c r="D70" s="1084"/>
      <c r="E70" s="660" t="s">
        <v>442</v>
      </c>
      <c r="F70" s="48">
        <v>1000</v>
      </c>
      <c r="G70" s="13">
        <v>600</v>
      </c>
      <c r="H70" s="14">
        <v>140</v>
      </c>
      <c r="I70" s="15">
        <v>4</v>
      </c>
      <c r="J70" s="55">
        <f t="shared" si="8"/>
        <v>2.4</v>
      </c>
      <c r="K70" s="55">
        <f t="shared" si="9"/>
        <v>0.33600000000000002</v>
      </c>
      <c r="L70" s="61">
        <f t="shared" si="10"/>
        <v>371.59500000000003</v>
      </c>
      <c r="M70" s="375">
        <f t="shared" si="11"/>
        <v>2654.25</v>
      </c>
      <c r="N70" s="11">
        <v>3539</v>
      </c>
      <c r="O70" s="465"/>
      <c r="P70" s="465"/>
    </row>
    <row r="71" spans="1:16" s="19" customFormat="1" ht="14.1" customHeight="1">
      <c r="A71" s="1088"/>
      <c r="B71" s="1089"/>
      <c r="C71" s="1089"/>
      <c r="D71" s="115"/>
      <c r="E71" s="660" t="s">
        <v>442</v>
      </c>
      <c r="F71" s="48">
        <v>1000</v>
      </c>
      <c r="G71" s="13">
        <v>600</v>
      </c>
      <c r="H71" s="14">
        <v>150</v>
      </c>
      <c r="I71" s="15">
        <v>3</v>
      </c>
      <c r="J71" s="55">
        <f t="shared" si="8"/>
        <v>1.8</v>
      </c>
      <c r="K71" s="55">
        <f t="shared" si="9"/>
        <v>0.27</v>
      </c>
      <c r="L71" s="61">
        <f t="shared" si="10"/>
        <v>398.13749999999999</v>
      </c>
      <c r="M71" s="375">
        <f t="shared" si="11"/>
        <v>2654.25</v>
      </c>
      <c r="N71" s="11">
        <v>3539</v>
      </c>
      <c r="O71" s="465"/>
      <c r="P71" s="465"/>
    </row>
    <row r="72" spans="1:16" s="19" customFormat="1" ht="14.1" customHeight="1">
      <c r="A72" s="1088"/>
      <c r="B72" s="1089"/>
      <c r="C72" s="1089"/>
      <c r="D72" s="652"/>
      <c r="E72" s="660" t="s">
        <v>442</v>
      </c>
      <c r="F72" s="48">
        <v>1000</v>
      </c>
      <c r="G72" s="13">
        <v>600</v>
      </c>
      <c r="H72" s="14">
        <v>160</v>
      </c>
      <c r="I72" s="15">
        <v>3</v>
      </c>
      <c r="J72" s="55">
        <f t="shared" si="8"/>
        <v>1.8</v>
      </c>
      <c r="K72" s="55">
        <f t="shared" si="9"/>
        <v>0.28799999999999998</v>
      </c>
      <c r="L72" s="61">
        <f t="shared" si="10"/>
        <v>424.67999999999995</v>
      </c>
      <c r="M72" s="375">
        <f t="shared" si="11"/>
        <v>2654.25</v>
      </c>
      <c r="N72" s="11">
        <v>3539</v>
      </c>
      <c r="O72" s="465"/>
      <c r="P72" s="465"/>
    </row>
    <row r="73" spans="1:16" s="19" customFormat="1" ht="14.1" customHeight="1">
      <c r="A73" s="1088"/>
      <c r="B73" s="1089"/>
      <c r="C73" s="1089"/>
      <c r="D73" s="1084" t="s">
        <v>56</v>
      </c>
      <c r="E73" s="660" t="s">
        <v>442</v>
      </c>
      <c r="F73" s="48">
        <v>1000</v>
      </c>
      <c r="G73" s="13">
        <v>600</v>
      </c>
      <c r="H73" s="14">
        <v>170</v>
      </c>
      <c r="I73" s="15">
        <v>3</v>
      </c>
      <c r="J73" s="55">
        <f t="shared" si="8"/>
        <v>1.8</v>
      </c>
      <c r="K73" s="55">
        <f t="shared" si="9"/>
        <v>0.30599999999999999</v>
      </c>
      <c r="L73" s="61">
        <f t="shared" si="10"/>
        <v>451.22250000000003</v>
      </c>
      <c r="M73" s="375">
        <f t="shared" si="11"/>
        <v>2654.25</v>
      </c>
      <c r="N73" s="11">
        <v>3539</v>
      </c>
      <c r="O73" s="465"/>
      <c r="P73" s="465"/>
    </row>
    <row r="74" spans="1:16" s="19" customFormat="1" ht="14.1" customHeight="1">
      <c r="A74" s="1088"/>
      <c r="B74" s="1089"/>
      <c r="C74" s="1089"/>
      <c r="D74" s="1084"/>
      <c r="E74" s="660" t="s">
        <v>442</v>
      </c>
      <c r="F74" s="48">
        <v>1000</v>
      </c>
      <c r="G74" s="13">
        <v>600</v>
      </c>
      <c r="H74" s="14">
        <v>180</v>
      </c>
      <c r="I74" s="15">
        <v>3</v>
      </c>
      <c r="J74" s="55">
        <f t="shared" si="8"/>
        <v>1.8</v>
      </c>
      <c r="K74" s="55">
        <f t="shared" si="9"/>
        <v>0.32400000000000001</v>
      </c>
      <c r="L74" s="61">
        <f t="shared" si="10"/>
        <v>477.76499999999999</v>
      </c>
      <c r="M74" s="375">
        <f t="shared" si="11"/>
        <v>2654.25</v>
      </c>
      <c r="N74" s="11">
        <v>3539</v>
      </c>
      <c r="O74" s="465"/>
      <c r="P74" s="465"/>
    </row>
    <row r="75" spans="1:16" s="19" customFormat="1" ht="14.1" customHeight="1">
      <c r="A75" s="1088"/>
      <c r="B75" s="1089"/>
      <c r="C75" s="1089"/>
      <c r="D75" s="1084"/>
      <c r="E75" s="660" t="s">
        <v>442</v>
      </c>
      <c r="F75" s="48">
        <v>1000</v>
      </c>
      <c r="G75" s="13">
        <v>600</v>
      </c>
      <c r="H75" s="14">
        <v>190</v>
      </c>
      <c r="I75" s="15">
        <v>3</v>
      </c>
      <c r="J75" s="55">
        <f t="shared" si="8"/>
        <v>1.8</v>
      </c>
      <c r="K75" s="55">
        <f t="shared" si="9"/>
        <v>0.34200000000000003</v>
      </c>
      <c r="L75" s="61">
        <f t="shared" si="10"/>
        <v>504.3075</v>
      </c>
      <c r="M75" s="375">
        <f t="shared" si="11"/>
        <v>2654.25</v>
      </c>
      <c r="N75" s="11">
        <v>3539</v>
      </c>
      <c r="O75" s="465"/>
      <c r="P75" s="465"/>
    </row>
    <row r="76" spans="1:16" s="19" customFormat="1" ht="14.1" customHeight="1">
      <c r="A76" s="1091"/>
      <c r="B76" s="1092"/>
      <c r="C76" s="1092"/>
      <c r="D76" s="1084"/>
      <c r="E76" s="661" t="s">
        <v>442</v>
      </c>
      <c r="F76" s="75">
        <v>1000</v>
      </c>
      <c r="G76" s="76">
        <v>600</v>
      </c>
      <c r="H76" s="77">
        <v>200</v>
      </c>
      <c r="I76" s="78">
        <v>2</v>
      </c>
      <c r="J76" s="79">
        <f t="shared" si="8"/>
        <v>1.2</v>
      </c>
      <c r="K76" s="79">
        <f t="shared" si="9"/>
        <v>0.24</v>
      </c>
      <c r="L76" s="67">
        <f t="shared" si="10"/>
        <v>530.85</v>
      </c>
      <c r="M76" s="455">
        <f t="shared" si="11"/>
        <v>2654.25</v>
      </c>
      <c r="N76" s="68">
        <v>3539</v>
      </c>
      <c r="O76" s="465"/>
      <c r="P76" s="465"/>
    </row>
    <row r="77" spans="1:16" s="377" customFormat="1" ht="57" customHeight="1">
      <c r="A77" s="1116" t="s">
        <v>440</v>
      </c>
      <c r="B77" s="1117"/>
      <c r="C77" s="1118"/>
      <c r="D77" s="905" t="s">
        <v>439</v>
      </c>
      <c r="E77" s="834" t="s">
        <v>445</v>
      </c>
      <c r="F77" s="835">
        <v>1000</v>
      </c>
      <c r="G77" s="836">
        <v>600</v>
      </c>
      <c r="H77" s="837">
        <v>27</v>
      </c>
      <c r="I77" s="838">
        <v>12</v>
      </c>
      <c r="J77" s="839">
        <f t="shared" si="8"/>
        <v>7.2</v>
      </c>
      <c r="K77" s="839">
        <f t="shared" si="9"/>
        <v>0.19439999999999999</v>
      </c>
      <c r="L77" s="718">
        <f t="shared" si="10"/>
        <v>82.255499999999998</v>
      </c>
      <c r="M77" s="719">
        <f t="shared" si="11"/>
        <v>3046.5</v>
      </c>
      <c r="N77" s="876">
        <v>4062</v>
      </c>
    </row>
    <row r="78" spans="1:16" s="19" customFormat="1" ht="14.1" customHeight="1">
      <c r="A78" s="1085" t="s">
        <v>93</v>
      </c>
      <c r="B78" s="1108"/>
      <c r="C78" s="1109"/>
      <c r="D78" s="1103" t="s">
        <v>95</v>
      </c>
      <c r="E78" s="659" t="s">
        <v>442</v>
      </c>
      <c r="F78" s="50">
        <v>1000</v>
      </c>
      <c r="G78" s="51">
        <v>600</v>
      </c>
      <c r="H78" s="52">
        <v>50</v>
      </c>
      <c r="I78" s="53">
        <v>8</v>
      </c>
      <c r="J78" s="54">
        <f t="shared" ref="J78:J94" si="12">F78*G78*I78/1000000</f>
        <v>4.8</v>
      </c>
      <c r="K78" s="54">
        <f t="shared" ref="K78:K94" si="13">F78*G78*H78*I78/1000000000</f>
        <v>0.24</v>
      </c>
      <c r="L78" s="47">
        <f t="shared" ref="L78:L94" si="14">M78*K78/J78</f>
        <v>149.4375</v>
      </c>
      <c r="M78" s="383">
        <f t="shared" ref="M78:M94" si="15">N78*(100%-$M$12)</f>
        <v>2988.75</v>
      </c>
      <c r="N78" s="47">
        <v>3985</v>
      </c>
      <c r="O78" s="465"/>
      <c r="P78" s="465"/>
    </row>
    <row r="79" spans="1:16" s="19" customFormat="1" ht="14.1" customHeight="1">
      <c r="A79" s="1088"/>
      <c r="B79" s="1110"/>
      <c r="C79" s="1111"/>
      <c r="D79" s="1084"/>
      <c r="E79" s="660" t="s">
        <v>442</v>
      </c>
      <c r="F79" s="48">
        <v>1000</v>
      </c>
      <c r="G79" s="13">
        <v>600</v>
      </c>
      <c r="H79" s="14">
        <v>60</v>
      </c>
      <c r="I79" s="15">
        <v>6</v>
      </c>
      <c r="J79" s="55">
        <f t="shared" si="12"/>
        <v>3.6</v>
      </c>
      <c r="K79" s="55">
        <f t="shared" si="13"/>
        <v>0.216</v>
      </c>
      <c r="L79" s="61">
        <f t="shared" si="14"/>
        <v>179.32499999999999</v>
      </c>
      <c r="M79" s="375">
        <f t="shared" si="15"/>
        <v>2988.75</v>
      </c>
      <c r="N79" s="11">
        <v>3985</v>
      </c>
      <c r="O79" s="465"/>
      <c r="P79" s="465"/>
    </row>
    <row r="80" spans="1:16" s="19" customFormat="1" ht="14.1" customHeight="1">
      <c r="A80" s="1088"/>
      <c r="B80" s="1110"/>
      <c r="C80" s="1111"/>
      <c r="D80" s="1084"/>
      <c r="E80" s="660" t="s">
        <v>442</v>
      </c>
      <c r="F80" s="48">
        <v>1000</v>
      </c>
      <c r="G80" s="13">
        <v>600</v>
      </c>
      <c r="H80" s="14">
        <v>70</v>
      </c>
      <c r="I80" s="15">
        <v>6</v>
      </c>
      <c r="J80" s="55">
        <f t="shared" si="12"/>
        <v>3.6</v>
      </c>
      <c r="K80" s="55">
        <f t="shared" si="13"/>
        <v>0.252</v>
      </c>
      <c r="L80" s="61">
        <f t="shared" si="14"/>
        <v>209.21249999999998</v>
      </c>
      <c r="M80" s="375">
        <f t="shared" si="15"/>
        <v>2988.75</v>
      </c>
      <c r="N80" s="11">
        <v>3985</v>
      </c>
      <c r="O80" s="465"/>
      <c r="P80" s="465"/>
    </row>
    <row r="81" spans="1:16" s="19" customFormat="1" ht="14.1" customHeight="1">
      <c r="A81" s="1088"/>
      <c r="B81" s="1110"/>
      <c r="C81" s="1111"/>
      <c r="D81" s="1084"/>
      <c r="E81" s="660" t="s">
        <v>442</v>
      </c>
      <c r="F81" s="48">
        <v>1000</v>
      </c>
      <c r="G81" s="13">
        <v>600</v>
      </c>
      <c r="H81" s="14">
        <v>75</v>
      </c>
      <c r="I81" s="15">
        <v>6</v>
      </c>
      <c r="J81" s="55">
        <f t="shared" si="12"/>
        <v>3.6</v>
      </c>
      <c r="K81" s="55">
        <f t="shared" si="13"/>
        <v>0.27</v>
      </c>
      <c r="L81" s="61">
        <f t="shared" si="14"/>
        <v>224.15625000000003</v>
      </c>
      <c r="M81" s="375">
        <f t="shared" si="15"/>
        <v>2988.75</v>
      </c>
      <c r="N81" s="11">
        <v>3985</v>
      </c>
      <c r="O81" s="465"/>
      <c r="P81" s="465"/>
    </row>
    <row r="82" spans="1:16" s="19" customFormat="1" ht="14.1" customHeight="1">
      <c r="A82" s="1112"/>
      <c r="B82" s="1110"/>
      <c r="C82" s="1111"/>
      <c r="D82" s="1084"/>
      <c r="E82" s="660" t="s">
        <v>442</v>
      </c>
      <c r="F82" s="48">
        <v>1000</v>
      </c>
      <c r="G82" s="13">
        <v>600</v>
      </c>
      <c r="H82" s="14">
        <v>80</v>
      </c>
      <c r="I82" s="15">
        <v>6</v>
      </c>
      <c r="J82" s="55">
        <f t="shared" si="12"/>
        <v>3.6</v>
      </c>
      <c r="K82" s="55">
        <f t="shared" si="13"/>
        <v>0.28799999999999998</v>
      </c>
      <c r="L82" s="61">
        <f t="shared" si="14"/>
        <v>239.1</v>
      </c>
      <c r="M82" s="375">
        <f t="shared" si="15"/>
        <v>2988.75</v>
      </c>
      <c r="N82" s="11">
        <v>3985</v>
      </c>
      <c r="O82" s="465"/>
      <c r="P82" s="465"/>
    </row>
    <row r="83" spans="1:16" s="19" customFormat="1" ht="14.1" customHeight="1">
      <c r="A83" s="1112"/>
      <c r="B83" s="1110"/>
      <c r="C83" s="1111"/>
      <c r="D83" s="1084"/>
      <c r="E83" s="660" t="s">
        <v>442</v>
      </c>
      <c r="F83" s="48">
        <v>1000</v>
      </c>
      <c r="G83" s="13">
        <v>600</v>
      </c>
      <c r="H83" s="14">
        <v>90</v>
      </c>
      <c r="I83" s="15">
        <v>4</v>
      </c>
      <c r="J83" s="55">
        <f t="shared" si="12"/>
        <v>2.4</v>
      </c>
      <c r="K83" s="55">
        <f t="shared" si="13"/>
        <v>0.216</v>
      </c>
      <c r="L83" s="61">
        <f t="shared" si="14"/>
        <v>268.98750000000001</v>
      </c>
      <c r="M83" s="375">
        <f t="shared" si="15"/>
        <v>2988.75</v>
      </c>
      <c r="N83" s="11">
        <v>3985</v>
      </c>
      <c r="O83" s="465"/>
      <c r="P83" s="465"/>
    </row>
    <row r="84" spans="1:16" s="19" customFormat="1" ht="14.1" customHeight="1">
      <c r="A84" s="1112"/>
      <c r="B84" s="1110"/>
      <c r="C84" s="1111"/>
      <c r="D84" s="1084"/>
      <c r="E84" s="660" t="s">
        <v>442</v>
      </c>
      <c r="F84" s="48">
        <v>1000</v>
      </c>
      <c r="G84" s="13">
        <v>600</v>
      </c>
      <c r="H84" s="14">
        <v>100</v>
      </c>
      <c r="I84" s="15">
        <v>4</v>
      </c>
      <c r="J84" s="55">
        <f t="shared" si="12"/>
        <v>2.4</v>
      </c>
      <c r="K84" s="55">
        <f t="shared" si="13"/>
        <v>0.24</v>
      </c>
      <c r="L84" s="61">
        <f t="shared" si="14"/>
        <v>298.875</v>
      </c>
      <c r="M84" s="375">
        <f t="shared" si="15"/>
        <v>2988.75</v>
      </c>
      <c r="N84" s="11">
        <v>3985</v>
      </c>
      <c r="O84" s="465"/>
      <c r="P84" s="465"/>
    </row>
    <row r="85" spans="1:16" s="19" customFormat="1" ht="14.1" customHeight="1">
      <c r="A85" s="1112"/>
      <c r="B85" s="1110"/>
      <c r="C85" s="1111"/>
      <c r="D85" s="1084"/>
      <c r="E85" s="660" t="s">
        <v>442</v>
      </c>
      <c r="F85" s="48">
        <v>1000</v>
      </c>
      <c r="G85" s="13">
        <v>600</v>
      </c>
      <c r="H85" s="14">
        <v>110</v>
      </c>
      <c r="I85" s="15">
        <v>4</v>
      </c>
      <c r="J85" s="55">
        <f t="shared" si="12"/>
        <v>2.4</v>
      </c>
      <c r="K85" s="55">
        <f t="shared" si="13"/>
        <v>0.26400000000000001</v>
      </c>
      <c r="L85" s="61">
        <f t="shared" si="14"/>
        <v>328.76250000000005</v>
      </c>
      <c r="M85" s="375">
        <f t="shared" si="15"/>
        <v>2988.75</v>
      </c>
      <c r="N85" s="11">
        <v>3985</v>
      </c>
      <c r="O85" s="465"/>
      <c r="P85" s="465"/>
    </row>
    <row r="86" spans="1:16" s="19" customFormat="1" ht="14.1" customHeight="1">
      <c r="A86" s="1112"/>
      <c r="B86" s="1110"/>
      <c r="C86" s="1111"/>
      <c r="D86" s="1084"/>
      <c r="E86" s="660" t="s">
        <v>442</v>
      </c>
      <c r="F86" s="48">
        <v>1000</v>
      </c>
      <c r="G86" s="13">
        <v>600</v>
      </c>
      <c r="H86" s="14">
        <v>120</v>
      </c>
      <c r="I86" s="15">
        <v>3</v>
      </c>
      <c r="J86" s="55">
        <f t="shared" si="12"/>
        <v>1.8</v>
      </c>
      <c r="K86" s="55">
        <f t="shared" si="13"/>
        <v>0.216</v>
      </c>
      <c r="L86" s="61">
        <f t="shared" si="14"/>
        <v>358.65</v>
      </c>
      <c r="M86" s="375">
        <f t="shared" si="15"/>
        <v>2988.75</v>
      </c>
      <c r="N86" s="11">
        <v>3985</v>
      </c>
      <c r="O86" s="465"/>
      <c r="P86" s="465"/>
    </row>
    <row r="87" spans="1:16" s="19" customFormat="1" ht="14.1" customHeight="1">
      <c r="A87" s="1112"/>
      <c r="B87" s="1110"/>
      <c r="C87" s="1111"/>
      <c r="D87" s="1084"/>
      <c r="E87" s="660" t="s">
        <v>442</v>
      </c>
      <c r="F87" s="48">
        <v>1000</v>
      </c>
      <c r="G87" s="13">
        <v>600</v>
      </c>
      <c r="H87" s="14">
        <v>130</v>
      </c>
      <c r="I87" s="15">
        <v>3</v>
      </c>
      <c r="J87" s="55">
        <f t="shared" si="12"/>
        <v>1.8</v>
      </c>
      <c r="K87" s="55">
        <f t="shared" si="13"/>
        <v>0.23400000000000001</v>
      </c>
      <c r="L87" s="61">
        <f t="shared" si="14"/>
        <v>388.53750000000002</v>
      </c>
      <c r="M87" s="375">
        <f t="shared" si="15"/>
        <v>2988.75</v>
      </c>
      <c r="N87" s="11">
        <v>3985</v>
      </c>
      <c r="O87" s="465"/>
      <c r="P87" s="465"/>
    </row>
    <row r="88" spans="1:16" s="19" customFormat="1" ht="14.1" customHeight="1">
      <c r="A88" s="1112"/>
      <c r="B88" s="1110"/>
      <c r="C88" s="1111"/>
      <c r="D88" s="1084"/>
      <c r="E88" s="660" t="s">
        <v>442</v>
      </c>
      <c r="F88" s="48">
        <v>1000</v>
      </c>
      <c r="G88" s="13">
        <v>600</v>
      </c>
      <c r="H88" s="14">
        <v>140</v>
      </c>
      <c r="I88" s="15">
        <v>3</v>
      </c>
      <c r="J88" s="55">
        <f t="shared" si="12"/>
        <v>1.8</v>
      </c>
      <c r="K88" s="55">
        <f t="shared" si="13"/>
        <v>0.252</v>
      </c>
      <c r="L88" s="61">
        <f t="shared" si="14"/>
        <v>418.42499999999995</v>
      </c>
      <c r="M88" s="375">
        <f t="shared" si="15"/>
        <v>2988.75</v>
      </c>
      <c r="N88" s="11">
        <v>3985</v>
      </c>
      <c r="O88" s="465"/>
      <c r="P88" s="465"/>
    </row>
    <row r="89" spans="1:16" s="19" customFormat="1" ht="14.1" customHeight="1">
      <c r="A89" s="1112"/>
      <c r="B89" s="1110"/>
      <c r="C89" s="1111"/>
      <c r="D89" s="1084"/>
      <c r="E89" s="660" t="s">
        <v>442</v>
      </c>
      <c r="F89" s="48">
        <v>1000</v>
      </c>
      <c r="G89" s="13">
        <v>600</v>
      </c>
      <c r="H89" s="14">
        <v>150</v>
      </c>
      <c r="I89" s="15">
        <v>3</v>
      </c>
      <c r="J89" s="55">
        <f t="shared" si="12"/>
        <v>1.8</v>
      </c>
      <c r="K89" s="55">
        <f t="shared" si="13"/>
        <v>0.27</v>
      </c>
      <c r="L89" s="61">
        <f t="shared" si="14"/>
        <v>448.31250000000006</v>
      </c>
      <c r="M89" s="375">
        <f t="shared" si="15"/>
        <v>2988.75</v>
      </c>
      <c r="N89" s="11">
        <v>3985</v>
      </c>
      <c r="O89" s="465"/>
      <c r="P89" s="465"/>
    </row>
    <row r="90" spans="1:16" s="19" customFormat="1" ht="14.1" customHeight="1">
      <c r="A90" s="1112"/>
      <c r="B90" s="1110"/>
      <c r="C90" s="1111"/>
      <c r="D90" s="1084" t="s">
        <v>214</v>
      </c>
      <c r="E90" s="660" t="s">
        <v>442</v>
      </c>
      <c r="F90" s="48">
        <v>1000</v>
      </c>
      <c r="G90" s="13">
        <v>600</v>
      </c>
      <c r="H90" s="14">
        <v>160</v>
      </c>
      <c r="I90" s="15">
        <v>3</v>
      </c>
      <c r="J90" s="55">
        <f t="shared" si="12"/>
        <v>1.8</v>
      </c>
      <c r="K90" s="55">
        <f t="shared" si="13"/>
        <v>0.28799999999999998</v>
      </c>
      <c r="L90" s="61">
        <f t="shared" si="14"/>
        <v>478.2</v>
      </c>
      <c r="M90" s="375">
        <f t="shared" si="15"/>
        <v>2988.75</v>
      </c>
      <c r="N90" s="11">
        <v>3985</v>
      </c>
      <c r="O90" s="465"/>
      <c r="P90" s="465"/>
    </row>
    <row r="91" spans="1:16" s="19" customFormat="1" ht="14.1" customHeight="1">
      <c r="A91" s="1112"/>
      <c r="B91" s="1110"/>
      <c r="C91" s="1111"/>
      <c r="D91" s="1084"/>
      <c r="E91" s="660" t="s">
        <v>442</v>
      </c>
      <c r="F91" s="48">
        <v>1000</v>
      </c>
      <c r="G91" s="13">
        <v>600</v>
      </c>
      <c r="H91" s="14">
        <v>170</v>
      </c>
      <c r="I91" s="15">
        <v>2</v>
      </c>
      <c r="J91" s="55">
        <f t="shared" si="12"/>
        <v>1.2</v>
      </c>
      <c r="K91" s="55">
        <f t="shared" si="13"/>
        <v>0.20399999999999999</v>
      </c>
      <c r="L91" s="61">
        <f t="shared" si="14"/>
        <v>508.08749999999998</v>
      </c>
      <c r="M91" s="375">
        <f t="shared" si="15"/>
        <v>2988.75</v>
      </c>
      <c r="N91" s="11">
        <v>3985</v>
      </c>
      <c r="O91" s="465"/>
      <c r="P91" s="465"/>
    </row>
    <row r="92" spans="1:16" s="19" customFormat="1" ht="14.1" customHeight="1">
      <c r="A92" s="1112"/>
      <c r="B92" s="1110"/>
      <c r="C92" s="1111"/>
      <c r="D92" s="1084"/>
      <c r="E92" s="660" t="s">
        <v>442</v>
      </c>
      <c r="F92" s="48">
        <v>1000</v>
      </c>
      <c r="G92" s="13">
        <v>600</v>
      </c>
      <c r="H92" s="14">
        <v>180</v>
      </c>
      <c r="I92" s="15">
        <v>2</v>
      </c>
      <c r="J92" s="55">
        <f t="shared" si="12"/>
        <v>1.2</v>
      </c>
      <c r="K92" s="55">
        <f t="shared" si="13"/>
        <v>0.216</v>
      </c>
      <c r="L92" s="61">
        <f t="shared" si="14"/>
        <v>537.97500000000002</v>
      </c>
      <c r="M92" s="375">
        <f t="shared" si="15"/>
        <v>2988.75</v>
      </c>
      <c r="N92" s="11">
        <v>3985</v>
      </c>
      <c r="O92" s="465"/>
      <c r="P92" s="465"/>
    </row>
    <row r="93" spans="1:16" s="19" customFormat="1" ht="14.1" customHeight="1">
      <c r="A93" s="1112"/>
      <c r="B93" s="1110"/>
      <c r="C93" s="1111"/>
      <c r="D93" s="652"/>
      <c r="E93" s="660" t="s">
        <v>442</v>
      </c>
      <c r="F93" s="48">
        <v>1000</v>
      </c>
      <c r="G93" s="13">
        <v>600</v>
      </c>
      <c r="H93" s="14">
        <v>190</v>
      </c>
      <c r="I93" s="15">
        <v>2</v>
      </c>
      <c r="J93" s="55">
        <f t="shared" si="12"/>
        <v>1.2</v>
      </c>
      <c r="K93" s="55">
        <f t="shared" si="13"/>
        <v>0.22800000000000001</v>
      </c>
      <c r="L93" s="61">
        <f t="shared" si="14"/>
        <v>567.86250000000007</v>
      </c>
      <c r="M93" s="375">
        <f t="shared" si="15"/>
        <v>2988.75</v>
      </c>
      <c r="N93" s="11">
        <v>3985</v>
      </c>
      <c r="O93" s="465"/>
      <c r="P93" s="465"/>
    </row>
    <row r="94" spans="1:16" s="19" customFormat="1" ht="14.1" customHeight="1">
      <c r="A94" s="1113"/>
      <c r="B94" s="1114"/>
      <c r="C94" s="1115"/>
      <c r="D94" s="24"/>
      <c r="E94" s="661" t="s">
        <v>442</v>
      </c>
      <c r="F94" s="75">
        <v>1000</v>
      </c>
      <c r="G94" s="76">
        <v>600</v>
      </c>
      <c r="H94" s="77">
        <v>200</v>
      </c>
      <c r="I94" s="78">
        <v>2</v>
      </c>
      <c r="J94" s="79">
        <f t="shared" si="12"/>
        <v>1.2</v>
      </c>
      <c r="K94" s="79">
        <f t="shared" si="13"/>
        <v>0.24</v>
      </c>
      <c r="L94" s="67">
        <f t="shared" si="14"/>
        <v>597.75</v>
      </c>
      <c r="M94" s="455">
        <f t="shared" si="15"/>
        <v>2988.75</v>
      </c>
      <c r="N94" s="68">
        <v>3985</v>
      </c>
      <c r="O94" s="465"/>
      <c r="P94" s="465"/>
    </row>
    <row r="95" spans="1:16" s="19" customFormat="1" ht="18" customHeight="1">
      <c r="A95" s="1095" t="s">
        <v>58</v>
      </c>
      <c r="B95" s="1096"/>
      <c r="C95" s="1096"/>
      <c r="D95" s="1096"/>
      <c r="E95" s="1097"/>
      <c r="F95" s="1097"/>
      <c r="G95" s="1097"/>
      <c r="H95" s="1097"/>
      <c r="I95" s="1097"/>
      <c r="J95" s="1097"/>
      <c r="K95" s="1097"/>
      <c r="L95" s="1097"/>
      <c r="M95" s="1098"/>
      <c r="N95" s="862">
        <v>0</v>
      </c>
    </row>
    <row r="96" spans="1:16" s="19" customFormat="1" ht="14.1" customHeight="1">
      <c r="A96" s="1085" t="s">
        <v>14</v>
      </c>
      <c r="B96" s="1086"/>
      <c r="C96" s="1087"/>
      <c r="D96" s="1103" t="s">
        <v>47</v>
      </c>
      <c r="E96" s="727" t="s">
        <v>443</v>
      </c>
      <c r="F96" s="687">
        <v>1000</v>
      </c>
      <c r="G96" s="688">
        <v>600</v>
      </c>
      <c r="H96" s="689">
        <v>25</v>
      </c>
      <c r="I96" s="690">
        <v>8</v>
      </c>
      <c r="J96" s="691">
        <f t="shared" si="8"/>
        <v>4.8</v>
      </c>
      <c r="K96" s="691">
        <f t="shared" si="9"/>
        <v>0.12</v>
      </c>
      <c r="L96" s="692">
        <f>M96/1000*H96</f>
        <v>133.93124999999998</v>
      </c>
      <c r="M96" s="692">
        <f>N96*(100%-$M$12)</f>
        <v>5357.25</v>
      </c>
      <c r="N96" s="47">
        <v>7143</v>
      </c>
      <c r="O96" s="465"/>
      <c r="P96" s="465"/>
    </row>
    <row r="97" spans="1:16" s="19" customFormat="1" ht="14.1" customHeight="1">
      <c r="A97" s="1088"/>
      <c r="B97" s="1089"/>
      <c r="C97" s="1090"/>
      <c r="D97" s="1084"/>
      <c r="E97" s="667" t="s">
        <v>442</v>
      </c>
      <c r="F97" s="48">
        <v>1000</v>
      </c>
      <c r="G97" s="13">
        <v>600</v>
      </c>
      <c r="H97" s="14">
        <v>30</v>
      </c>
      <c r="I97" s="15">
        <v>8</v>
      </c>
      <c r="J97" s="55">
        <f t="shared" si="8"/>
        <v>4.8</v>
      </c>
      <c r="K97" s="55">
        <f t="shared" si="9"/>
        <v>0.14399999999999999</v>
      </c>
      <c r="L97" s="11">
        <f>M97/1000*H97</f>
        <v>165.55500000000001</v>
      </c>
      <c r="M97" s="375">
        <f t="shared" si="11"/>
        <v>5518.5</v>
      </c>
      <c r="N97" s="11">
        <v>7358</v>
      </c>
      <c r="O97" s="465"/>
      <c r="P97" s="465"/>
    </row>
    <row r="98" spans="1:16" s="19" customFormat="1" ht="14.1" customHeight="1">
      <c r="A98" s="1088"/>
      <c r="B98" s="1089"/>
      <c r="C98" s="1090"/>
      <c r="D98" s="1084"/>
      <c r="E98" s="667" t="s">
        <v>442</v>
      </c>
      <c r="F98" s="48">
        <v>1000</v>
      </c>
      <c r="G98" s="13">
        <v>600</v>
      </c>
      <c r="H98" s="14">
        <v>40</v>
      </c>
      <c r="I98" s="15">
        <v>6</v>
      </c>
      <c r="J98" s="55">
        <f t="shared" si="8"/>
        <v>3.6</v>
      </c>
      <c r="K98" s="55">
        <f t="shared" si="9"/>
        <v>0.14399999999999999</v>
      </c>
      <c r="L98" s="11">
        <f>M98/1000*H98</f>
        <v>220.74</v>
      </c>
      <c r="M98" s="375">
        <f t="shared" si="11"/>
        <v>5518.5</v>
      </c>
      <c r="N98" s="11">
        <v>7358</v>
      </c>
      <c r="O98" s="465"/>
      <c r="P98" s="465"/>
    </row>
    <row r="99" spans="1:16" s="19" customFormat="1" ht="14.1" customHeight="1">
      <c r="A99" s="1088"/>
      <c r="B99" s="1089"/>
      <c r="C99" s="1090"/>
      <c r="D99" s="1084"/>
      <c r="E99" s="743" t="s">
        <v>446</v>
      </c>
      <c r="F99" s="673">
        <v>1000</v>
      </c>
      <c r="G99" s="674">
        <v>600</v>
      </c>
      <c r="H99" s="675">
        <v>50</v>
      </c>
      <c r="I99" s="676">
        <v>4</v>
      </c>
      <c r="J99" s="677">
        <f t="shared" si="8"/>
        <v>2.4</v>
      </c>
      <c r="K99" s="677">
        <f t="shared" si="9"/>
        <v>0.12</v>
      </c>
      <c r="L99" s="679">
        <f t="shared" ref="L99:L114" si="16">M99*K99/J99</f>
        <v>273.22500000000002</v>
      </c>
      <c r="M99" s="679">
        <f t="shared" si="11"/>
        <v>5464.5</v>
      </c>
      <c r="N99" s="11">
        <v>7286</v>
      </c>
      <c r="O99" s="465"/>
      <c r="P99" s="465"/>
    </row>
    <row r="100" spans="1:16" s="19" customFormat="1" ht="14.1" customHeight="1">
      <c r="A100" s="1088"/>
      <c r="B100" s="1089"/>
      <c r="C100" s="1090"/>
      <c r="D100" s="1084"/>
      <c r="E100" s="667" t="s">
        <v>442</v>
      </c>
      <c r="F100" s="48">
        <v>1000</v>
      </c>
      <c r="G100" s="13">
        <v>600</v>
      </c>
      <c r="H100" s="14">
        <v>60</v>
      </c>
      <c r="I100" s="15">
        <v>4</v>
      </c>
      <c r="J100" s="55">
        <f t="shared" si="8"/>
        <v>2.4</v>
      </c>
      <c r="K100" s="55">
        <f t="shared" si="9"/>
        <v>0.14399999999999999</v>
      </c>
      <c r="L100" s="11">
        <f t="shared" si="16"/>
        <v>331.11</v>
      </c>
      <c r="M100" s="375">
        <f t="shared" si="11"/>
        <v>5518.5</v>
      </c>
      <c r="N100" s="11">
        <v>7358</v>
      </c>
      <c r="O100" s="465"/>
      <c r="P100" s="465"/>
    </row>
    <row r="101" spans="1:16" s="19" customFormat="1" ht="14.1" customHeight="1">
      <c r="A101" s="1088"/>
      <c r="B101" s="1089"/>
      <c r="C101" s="1090"/>
      <c r="D101" s="46"/>
      <c r="E101" s="668" t="s">
        <v>442</v>
      </c>
      <c r="F101" s="48">
        <v>1000</v>
      </c>
      <c r="G101" s="13">
        <v>600</v>
      </c>
      <c r="H101" s="14">
        <v>70</v>
      </c>
      <c r="I101" s="15">
        <v>4</v>
      </c>
      <c r="J101" s="55">
        <f t="shared" si="8"/>
        <v>2.4</v>
      </c>
      <c r="K101" s="55">
        <f t="shared" si="9"/>
        <v>0.16800000000000001</v>
      </c>
      <c r="L101" s="11">
        <f t="shared" si="16"/>
        <v>386.29500000000002</v>
      </c>
      <c r="M101" s="375">
        <f t="shared" si="11"/>
        <v>5518.5</v>
      </c>
      <c r="N101" s="11">
        <v>7358</v>
      </c>
      <c r="O101" s="465"/>
      <c r="P101" s="465"/>
    </row>
    <row r="102" spans="1:16" s="19" customFormat="1" ht="14.1" customHeight="1">
      <c r="A102" s="1088"/>
      <c r="B102" s="1089"/>
      <c r="C102" s="1090"/>
      <c r="D102" s="1094"/>
      <c r="E102" s="667" t="s">
        <v>442</v>
      </c>
      <c r="F102" s="48">
        <v>1000</v>
      </c>
      <c r="G102" s="13">
        <v>600</v>
      </c>
      <c r="H102" s="14">
        <v>80</v>
      </c>
      <c r="I102" s="386">
        <v>3</v>
      </c>
      <c r="J102" s="374">
        <f t="shared" si="8"/>
        <v>1.8</v>
      </c>
      <c r="K102" s="55">
        <f t="shared" si="9"/>
        <v>0.14399999999999999</v>
      </c>
      <c r="L102" s="11">
        <f t="shared" si="16"/>
        <v>441.47999999999996</v>
      </c>
      <c r="M102" s="375">
        <f t="shared" si="11"/>
        <v>5518.5</v>
      </c>
      <c r="N102" s="11">
        <v>7358</v>
      </c>
      <c r="O102" s="465"/>
      <c r="P102" s="465"/>
    </row>
    <row r="103" spans="1:16" s="19" customFormat="1" ht="14.1" customHeight="1">
      <c r="A103" s="1088"/>
      <c r="B103" s="1089"/>
      <c r="C103" s="1090"/>
      <c r="D103" s="1094"/>
      <c r="E103" s="667" t="s">
        <v>442</v>
      </c>
      <c r="F103" s="48">
        <v>1000</v>
      </c>
      <c r="G103" s="13">
        <v>600</v>
      </c>
      <c r="H103" s="14">
        <v>90</v>
      </c>
      <c r="I103" s="15">
        <v>2</v>
      </c>
      <c r="J103" s="55">
        <f t="shared" si="8"/>
        <v>1.2</v>
      </c>
      <c r="K103" s="55">
        <f t="shared" si="9"/>
        <v>0.108</v>
      </c>
      <c r="L103" s="11">
        <f t="shared" si="16"/>
        <v>496.66500000000008</v>
      </c>
      <c r="M103" s="375">
        <f t="shared" si="11"/>
        <v>5518.5</v>
      </c>
      <c r="N103" s="11">
        <v>7358</v>
      </c>
      <c r="O103" s="465"/>
      <c r="P103" s="465"/>
    </row>
    <row r="104" spans="1:16" s="19" customFormat="1" ht="14.1" customHeight="1">
      <c r="A104" s="1088"/>
      <c r="B104" s="1089"/>
      <c r="C104" s="1090"/>
      <c r="D104" s="1094"/>
      <c r="E104" s="743" t="s">
        <v>446</v>
      </c>
      <c r="F104" s="673">
        <v>1000</v>
      </c>
      <c r="G104" s="674">
        <v>600</v>
      </c>
      <c r="H104" s="675">
        <v>100</v>
      </c>
      <c r="I104" s="676">
        <v>2</v>
      </c>
      <c r="J104" s="677">
        <f t="shared" si="8"/>
        <v>1.2</v>
      </c>
      <c r="K104" s="677">
        <f t="shared" si="9"/>
        <v>0.12</v>
      </c>
      <c r="L104" s="679">
        <f t="shared" si="16"/>
        <v>546.45000000000005</v>
      </c>
      <c r="M104" s="679">
        <f t="shared" si="11"/>
        <v>5464.5</v>
      </c>
      <c r="N104" s="11">
        <v>7286</v>
      </c>
      <c r="O104" s="465"/>
      <c r="P104" s="465"/>
    </row>
    <row r="105" spans="1:16" s="19" customFormat="1" ht="14.1" customHeight="1">
      <c r="A105" s="1088"/>
      <c r="B105" s="1089"/>
      <c r="C105" s="1090"/>
      <c r="D105" s="46"/>
      <c r="E105" s="668" t="s">
        <v>442</v>
      </c>
      <c r="F105" s="48">
        <v>1000</v>
      </c>
      <c r="G105" s="13">
        <v>600</v>
      </c>
      <c r="H105" s="14">
        <v>110</v>
      </c>
      <c r="I105" s="15">
        <v>2</v>
      </c>
      <c r="J105" s="55">
        <f t="shared" si="8"/>
        <v>1.2</v>
      </c>
      <c r="K105" s="55">
        <f t="shared" si="9"/>
        <v>0.13200000000000001</v>
      </c>
      <c r="L105" s="11">
        <f t="shared" si="16"/>
        <v>607.03500000000008</v>
      </c>
      <c r="M105" s="375">
        <f t="shared" si="11"/>
        <v>5518.5</v>
      </c>
      <c r="N105" s="11">
        <v>7358</v>
      </c>
      <c r="O105" s="465"/>
      <c r="P105" s="465"/>
    </row>
    <row r="106" spans="1:16" s="19" customFormat="1" ht="14.1" customHeight="1">
      <c r="A106" s="1088"/>
      <c r="B106" s="1089"/>
      <c r="C106" s="1090"/>
      <c r="D106" s="33"/>
      <c r="E106" s="667" t="s">
        <v>442</v>
      </c>
      <c r="F106" s="48">
        <v>1000</v>
      </c>
      <c r="G106" s="13">
        <v>600</v>
      </c>
      <c r="H106" s="14">
        <v>120</v>
      </c>
      <c r="I106" s="15">
        <v>2</v>
      </c>
      <c r="J106" s="55">
        <f t="shared" si="8"/>
        <v>1.2</v>
      </c>
      <c r="K106" s="55">
        <f t="shared" si="9"/>
        <v>0.14399999999999999</v>
      </c>
      <c r="L106" s="11">
        <f t="shared" si="16"/>
        <v>662.22</v>
      </c>
      <c r="M106" s="375">
        <f t="shared" si="11"/>
        <v>5518.5</v>
      </c>
      <c r="N106" s="11">
        <v>7358</v>
      </c>
      <c r="O106" s="465"/>
      <c r="P106" s="465"/>
    </row>
    <row r="107" spans="1:16" s="19" customFormat="1" ht="14.1" customHeight="1">
      <c r="A107" s="1088"/>
      <c r="B107" s="1089"/>
      <c r="C107" s="1090"/>
      <c r="D107" s="33"/>
      <c r="E107" s="667" t="s">
        <v>442</v>
      </c>
      <c r="F107" s="48">
        <v>1000</v>
      </c>
      <c r="G107" s="13">
        <v>600</v>
      </c>
      <c r="H107" s="14">
        <v>130</v>
      </c>
      <c r="I107" s="15">
        <v>2</v>
      </c>
      <c r="J107" s="55">
        <f t="shared" si="8"/>
        <v>1.2</v>
      </c>
      <c r="K107" s="55">
        <f t="shared" si="9"/>
        <v>0.156</v>
      </c>
      <c r="L107" s="11">
        <f t="shared" si="16"/>
        <v>717.40499999999997</v>
      </c>
      <c r="M107" s="375">
        <f t="shared" si="11"/>
        <v>5518.5</v>
      </c>
      <c r="N107" s="11">
        <v>7358</v>
      </c>
      <c r="O107" s="465"/>
      <c r="P107" s="465"/>
    </row>
    <row r="108" spans="1:16" s="19" customFormat="1" ht="14.1" customHeight="1">
      <c r="A108" s="1088"/>
      <c r="B108" s="1089"/>
      <c r="C108" s="1090"/>
      <c r="D108" s="33"/>
      <c r="E108" s="667" t="s">
        <v>442</v>
      </c>
      <c r="F108" s="48">
        <v>1000</v>
      </c>
      <c r="G108" s="13">
        <v>600</v>
      </c>
      <c r="H108" s="14">
        <v>140</v>
      </c>
      <c r="I108" s="15">
        <v>2</v>
      </c>
      <c r="J108" s="55">
        <f t="shared" si="8"/>
        <v>1.2</v>
      </c>
      <c r="K108" s="55">
        <f t="shared" si="9"/>
        <v>0.16800000000000001</v>
      </c>
      <c r="L108" s="11">
        <f t="shared" si="16"/>
        <v>772.59</v>
      </c>
      <c r="M108" s="375">
        <f t="shared" si="11"/>
        <v>5518.5</v>
      </c>
      <c r="N108" s="11">
        <v>7358</v>
      </c>
      <c r="O108" s="465"/>
      <c r="P108" s="465"/>
    </row>
    <row r="109" spans="1:16" s="19" customFormat="1" ht="14.1" customHeight="1">
      <c r="A109" s="1088"/>
      <c r="B109" s="1089"/>
      <c r="C109" s="1090"/>
      <c r="D109" s="90"/>
      <c r="E109" s="668" t="s">
        <v>442</v>
      </c>
      <c r="F109" s="48">
        <v>1000</v>
      </c>
      <c r="G109" s="13">
        <v>600</v>
      </c>
      <c r="H109" s="14">
        <v>150</v>
      </c>
      <c r="I109" s="15">
        <v>2</v>
      </c>
      <c r="J109" s="55">
        <f t="shared" si="8"/>
        <v>1.2</v>
      </c>
      <c r="K109" s="55">
        <f t="shared" si="9"/>
        <v>0.18</v>
      </c>
      <c r="L109" s="11">
        <f t="shared" si="16"/>
        <v>827.77499999999998</v>
      </c>
      <c r="M109" s="375">
        <f t="shared" si="11"/>
        <v>5518.5</v>
      </c>
      <c r="N109" s="11">
        <v>7358</v>
      </c>
      <c r="O109" s="465"/>
      <c r="P109" s="465"/>
    </row>
    <row r="110" spans="1:16" s="19" customFormat="1" ht="14.1" customHeight="1">
      <c r="A110" s="1088"/>
      <c r="B110" s="1089"/>
      <c r="C110" s="1090"/>
      <c r="D110" s="90"/>
      <c r="E110" s="668" t="s">
        <v>442</v>
      </c>
      <c r="F110" s="48">
        <v>1000</v>
      </c>
      <c r="G110" s="13">
        <v>600</v>
      </c>
      <c r="H110" s="14">
        <v>160</v>
      </c>
      <c r="I110" s="15">
        <v>1</v>
      </c>
      <c r="J110" s="55">
        <f t="shared" si="8"/>
        <v>0.6</v>
      </c>
      <c r="K110" s="55">
        <f t="shared" si="9"/>
        <v>9.6000000000000002E-2</v>
      </c>
      <c r="L110" s="11">
        <f t="shared" si="16"/>
        <v>882.96000000000015</v>
      </c>
      <c r="M110" s="375">
        <f t="shared" si="11"/>
        <v>5518.5</v>
      </c>
      <c r="N110" s="11">
        <v>7358</v>
      </c>
      <c r="O110" s="465"/>
      <c r="P110" s="465"/>
    </row>
    <row r="111" spans="1:16" s="19" customFormat="1" ht="14.1" customHeight="1">
      <c r="A111" s="1088"/>
      <c r="B111" s="1089"/>
      <c r="C111" s="1090"/>
      <c r="D111" s="90"/>
      <c r="E111" s="668" t="s">
        <v>442</v>
      </c>
      <c r="F111" s="48">
        <v>1000</v>
      </c>
      <c r="G111" s="13">
        <v>600</v>
      </c>
      <c r="H111" s="14">
        <v>170</v>
      </c>
      <c r="I111" s="15">
        <v>1</v>
      </c>
      <c r="J111" s="55">
        <f t="shared" si="8"/>
        <v>0.6</v>
      </c>
      <c r="K111" s="55">
        <f t="shared" si="9"/>
        <v>0.10199999999999999</v>
      </c>
      <c r="L111" s="11">
        <f t="shared" si="16"/>
        <v>938.14499999999998</v>
      </c>
      <c r="M111" s="375">
        <f t="shared" si="11"/>
        <v>5518.5</v>
      </c>
      <c r="N111" s="11">
        <v>7358</v>
      </c>
      <c r="O111" s="465"/>
      <c r="P111" s="465"/>
    </row>
    <row r="112" spans="1:16" s="19" customFormat="1" ht="14.1" customHeight="1">
      <c r="A112" s="1088"/>
      <c r="B112" s="1089"/>
      <c r="C112" s="1090"/>
      <c r="D112" s="90"/>
      <c r="E112" s="668" t="s">
        <v>442</v>
      </c>
      <c r="F112" s="48">
        <v>1000</v>
      </c>
      <c r="G112" s="13">
        <v>600</v>
      </c>
      <c r="H112" s="14">
        <v>180</v>
      </c>
      <c r="I112" s="15">
        <v>1</v>
      </c>
      <c r="J112" s="55">
        <f t="shared" si="8"/>
        <v>0.6</v>
      </c>
      <c r="K112" s="55">
        <f t="shared" si="9"/>
        <v>0.108</v>
      </c>
      <c r="L112" s="11">
        <f t="shared" si="16"/>
        <v>993.33000000000015</v>
      </c>
      <c r="M112" s="375">
        <f t="shared" si="11"/>
        <v>5518.5</v>
      </c>
      <c r="N112" s="11">
        <v>7358</v>
      </c>
      <c r="O112" s="465"/>
      <c r="P112" s="465"/>
    </row>
    <row r="113" spans="1:16" s="19" customFormat="1" ht="14.1" customHeight="1">
      <c r="A113" s="1088"/>
      <c r="B113" s="1089"/>
      <c r="C113" s="1090"/>
      <c r="D113" s="90"/>
      <c r="E113" s="668" t="s">
        <v>442</v>
      </c>
      <c r="F113" s="48">
        <v>1000</v>
      </c>
      <c r="G113" s="13">
        <v>600</v>
      </c>
      <c r="H113" s="14">
        <v>190</v>
      </c>
      <c r="I113" s="15">
        <v>1</v>
      </c>
      <c r="J113" s="55">
        <f t="shared" si="8"/>
        <v>0.6</v>
      </c>
      <c r="K113" s="55">
        <f t="shared" si="9"/>
        <v>0.114</v>
      </c>
      <c r="L113" s="11">
        <f t="shared" si="16"/>
        <v>1048.5150000000001</v>
      </c>
      <c r="M113" s="375">
        <f t="shared" si="11"/>
        <v>5518.5</v>
      </c>
      <c r="N113" s="11">
        <v>7358</v>
      </c>
      <c r="O113" s="465"/>
      <c r="P113" s="465"/>
    </row>
    <row r="114" spans="1:16" s="19" customFormat="1" ht="14.1" customHeight="1">
      <c r="A114" s="1091"/>
      <c r="B114" s="1092"/>
      <c r="C114" s="1093"/>
      <c r="D114" s="91"/>
      <c r="E114" s="669" t="s">
        <v>442</v>
      </c>
      <c r="F114" s="75">
        <v>1000</v>
      </c>
      <c r="G114" s="76">
        <v>600</v>
      </c>
      <c r="H114" s="77">
        <v>200</v>
      </c>
      <c r="I114" s="78">
        <v>1</v>
      </c>
      <c r="J114" s="79">
        <f t="shared" si="8"/>
        <v>0.6</v>
      </c>
      <c r="K114" s="79">
        <f t="shared" si="9"/>
        <v>0.12</v>
      </c>
      <c r="L114" s="68">
        <f t="shared" si="16"/>
        <v>1103.7</v>
      </c>
      <c r="M114" s="455">
        <f t="shared" si="11"/>
        <v>5518.5</v>
      </c>
      <c r="N114" s="68">
        <v>7358</v>
      </c>
      <c r="O114" s="465"/>
      <c r="P114" s="465"/>
    </row>
    <row r="115" spans="1:16" s="19" customFormat="1" ht="18" customHeight="1">
      <c r="A115" s="1095" t="s">
        <v>28</v>
      </c>
      <c r="B115" s="1096"/>
      <c r="C115" s="1096"/>
      <c r="D115" s="1096"/>
      <c r="E115" s="1097"/>
      <c r="F115" s="1097"/>
      <c r="G115" s="1097"/>
      <c r="H115" s="1097"/>
      <c r="I115" s="1097"/>
      <c r="J115" s="1097"/>
      <c r="K115" s="1097"/>
      <c r="L115" s="1097"/>
      <c r="M115" s="1098"/>
      <c r="N115" s="862">
        <v>0</v>
      </c>
      <c r="O115" s="465"/>
      <c r="P115" s="465"/>
    </row>
    <row r="116" spans="1:16" s="19" customFormat="1" ht="14.1" customHeight="1">
      <c r="A116" s="1085" t="s">
        <v>15</v>
      </c>
      <c r="B116" s="1086"/>
      <c r="C116" s="1087"/>
      <c r="D116" s="1103" t="s">
        <v>47</v>
      </c>
      <c r="E116" s="666" t="s">
        <v>442</v>
      </c>
      <c r="F116" s="50">
        <v>1000</v>
      </c>
      <c r="G116" s="51">
        <v>600</v>
      </c>
      <c r="H116" s="52">
        <v>25</v>
      </c>
      <c r="I116" s="53">
        <v>8</v>
      </c>
      <c r="J116" s="54">
        <f t="shared" ref="J116:J134" si="17">F116*G116*I116/1000000</f>
        <v>4.8</v>
      </c>
      <c r="K116" s="54">
        <f t="shared" ref="K116:K134" si="18">F116*G116*H116*I116/1000000000</f>
        <v>0.12</v>
      </c>
      <c r="L116" s="47">
        <f t="shared" ref="L116:L134" si="19">M116*K116/J116</f>
        <v>162.28125</v>
      </c>
      <c r="M116" s="383">
        <f>N116*(100%-$M$12)</f>
        <v>6491.25</v>
      </c>
      <c r="N116" s="47">
        <v>8655</v>
      </c>
      <c r="O116" s="465"/>
      <c r="P116" s="465"/>
    </row>
    <row r="117" spans="1:16" s="19" customFormat="1" ht="14.1" customHeight="1">
      <c r="A117" s="1088"/>
      <c r="B117" s="1089"/>
      <c r="C117" s="1090"/>
      <c r="D117" s="1084"/>
      <c r="E117" s="667" t="s">
        <v>442</v>
      </c>
      <c r="F117" s="48">
        <v>1000</v>
      </c>
      <c r="G117" s="13">
        <v>600</v>
      </c>
      <c r="H117" s="14">
        <v>30</v>
      </c>
      <c r="I117" s="15">
        <v>8</v>
      </c>
      <c r="J117" s="55">
        <f t="shared" si="17"/>
        <v>4.8</v>
      </c>
      <c r="K117" s="55">
        <f t="shared" si="18"/>
        <v>0.14399999999999999</v>
      </c>
      <c r="L117" s="11">
        <f t="shared" si="19"/>
        <v>194.73749999999998</v>
      </c>
      <c r="M117" s="375">
        <f t="shared" ref="M117:M134" si="20">N117*(100%-$M$12)</f>
        <v>6491.25</v>
      </c>
      <c r="N117" s="11">
        <v>8655</v>
      </c>
      <c r="O117" s="465"/>
      <c r="P117" s="465"/>
    </row>
    <row r="118" spans="1:16" s="19" customFormat="1" ht="14.1" customHeight="1">
      <c r="A118" s="1088"/>
      <c r="B118" s="1089"/>
      <c r="C118" s="1090"/>
      <c r="D118" s="1084"/>
      <c r="E118" s="667" t="s">
        <v>442</v>
      </c>
      <c r="F118" s="48">
        <v>1000</v>
      </c>
      <c r="G118" s="13">
        <v>600</v>
      </c>
      <c r="H118" s="14">
        <v>40</v>
      </c>
      <c r="I118" s="15">
        <v>6</v>
      </c>
      <c r="J118" s="55">
        <f t="shared" si="17"/>
        <v>3.6</v>
      </c>
      <c r="K118" s="55">
        <f t="shared" si="18"/>
        <v>0.14399999999999999</v>
      </c>
      <c r="L118" s="11">
        <f t="shared" si="19"/>
        <v>259.64999999999998</v>
      </c>
      <c r="M118" s="375">
        <f t="shared" si="20"/>
        <v>6491.25</v>
      </c>
      <c r="N118" s="11">
        <v>8655</v>
      </c>
      <c r="O118" s="465"/>
      <c r="P118" s="465"/>
    </row>
    <row r="119" spans="1:16" s="19" customFormat="1" ht="14.1" customHeight="1">
      <c r="A119" s="1088"/>
      <c r="B119" s="1089"/>
      <c r="C119" s="1090"/>
      <c r="D119" s="1084"/>
      <c r="E119" s="667" t="s">
        <v>442</v>
      </c>
      <c r="F119" s="48">
        <v>1000</v>
      </c>
      <c r="G119" s="13">
        <v>600</v>
      </c>
      <c r="H119" s="14">
        <v>50</v>
      </c>
      <c r="I119" s="15">
        <v>4</v>
      </c>
      <c r="J119" s="55">
        <f t="shared" si="17"/>
        <v>2.4</v>
      </c>
      <c r="K119" s="55">
        <f t="shared" si="18"/>
        <v>0.12</v>
      </c>
      <c r="L119" s="11">
        <f t="shared" si="19"/>
        <v>324.5625</v>
      </c>
      <c r="M119" s="375">
        <f t="shared" si="20"/>
        <v>6491.25</v>
      </c>
      <c r="N119" s="11">
        <v>8655</v>
      </c>
      <c r="O119" s="465"/>
      <c r="P119" s="465"/>
    </row>
    <row r="120" spans="1:16" s="19" customFormat="1" ht="14.1" customHeight="1">
      <c r="A120" s="1088"/>
      <c r="B120" s="1089"/>
      <c r="C120" s="1090"/>
      <c r="D120" s="1084"/>
      <c r="E120" s="667" t="s">
        <v>442</v>
      </c>
      <c r="F120" s="48">
        <v>1000</v>
      </c>
      <c r="G120" s="13">
        <v>600</v>
      </c>
      <c r="H120" s="14">
        <v>60</v>
      </c>
      <c r="I120" s="15">
        <v>4</v>
      </c>
      <c r="J120" s="55">
        <f t="shared" si="17"/>
        <v>2.4</v>
      </c>
      <c r="K120" s="55">
        <f t="shared" si="18"/>
        <v>0.14399999999999999</v>
      </c>
      <c r="L120" s="11">
        <f t="shared" si="19"/>
        <v>389.47499999999997</v>
      </c>
      <c r="M120" s="375">
        <f t="shared" si="20"/>
        <v>6491.25</v>
      </c>
      <c r="N120" s="11">
        <v>8655</v>
      </c>
      <c r="O120" s="465"/>
      <c r="P120" s="465"/>
    </row>
    <row r="121" spans="1:16" s="19" customFormat="1" ht="14.1" customHeight="1">
      <c r="A121" s="1088"/>
      <c r="B121" s="1089"/>
      <c r="C121" s="1090"/>
      <c r="D121" s="1094"/>
      <c r="E121" s="667" t="s">
        <v>442</v>
      </c>
      <c r="F121" s="48">
        <v>1000</v>
      </c>
      <c r="G121" s="13">
        <v>600</v>
      </c>
      <c r="H121" s="14">
        <v>70</v>
      </c>
      <c r="I121" s="15">
        <v>4</v>
      </c>
      <c r="J121" s="55">
        <f t="shared" si="17"/>
        <v>2.4</v>
      </c>
      <c r="K121" s="55">
        <f t="shared" si="18"/>
        <v>0.16800000000000001</v>
      </c>
      <c r="L121" s="11">
        <f t="shared" si="19"/>
        <v>454.38749999999999</v>
      </c>
      <c r="M121" s="375">
        <f t="shared" si="20"/>
        <v>6491.25</v>
      </c>
      <c r="N121" s="11">
        <v>8655</v>
      </c>
      <c r="O121" s="465"/>
      <c r="P121" s="465"/>
    </row>
    <row r="122" spans="1:16" s="19" customFormat="1" ht="14.1" customHeight="1">
      <c r="A122" s="1088"/>
      <c r="B122" s="1089"/>
      <c r="C122" s="1090"/>
      <c r="D122" s="1094"/>
      <c r="E122" s="667" t="s">
        <v>442</v>
      </c>
      <c r="F122" s="48">
        <v>1000</v>
      </c>
      <c r="G122" s="13">
        <v>600</v>
      </c>
      <c r="H122" s="14">
        <v>80</v>
      </c>
      <c r="I122" s="15">
        <v>2</v>
      </c>
      <c r="J122" s="55">
        <f t="shared" si="17"/>
        <v>1.2</v>
      </c>
      <c r="K122" s="55">
        <f t="shared" si="18"/>
        <v>9.6000000000000002E-2</v>
      </c>
      <c r="L122" s="11">
        <f t="shared" si="19"/>
        <v>519.29999999999995</v>
      </c>
      <c r="M122" s="375">
        <f t="shared" si="20"/>
        <v>6491.25</v>
      </c>
      <c r="N122" s="11">
        <v>8655</v>
      </c>
      <c r="O122" s="465"/>
      <c r="P122" s="465"/>
    </row>
    <row r="123" spans="1:16" s="19" customFormat="1" ht="14.1" customHeight="1">
      <c r="A123" s="1088"/>
      <c r="B123" s="1089"/>
      <c r="C123" s="1090"/>
      <c r="D123" s="650"/>
      <c r="E123" s="667" t="s">
        <v>442</v>
      </c>
      <c r="F123" s="48">
        <v>1000</v>
      </c>
      <c r="G123" s="13">
        <v>600</v>
      </c>
      <c r="H123" s="14">
        <v>90</v>
      </c>
      <c r="I123" s="15">
        <v>2</v>
      </c>
      <c r="J123" s="55">
        <f t="shared" si="17"/>
        <v>1.2</v>
      </c>
      <c r="K123" s="55">
        <f t="shared" si="18"/>
        <v>0.108</v>
      </c>
      <c r="L123" s="11">
        <f t="shared" si="19"/>
        <v>584.21249999999998</v>
      </c>
      <c r="M123" s="375">
        <f t="shared" si="20"/>
        <v>6491.25</v>
      </c>
      <c r="N123" s="11">
        <v>8655</v>
      </c>
      <c r="O123" s="465"/>
      <c r="P123" s="465"/>
    </row>
    <row r="124" spans="1:16" s="19" customFormat="1" ht="14.1" customHeight="1">
      <c r="A124" s="1088"/>
      <c r="B124" s="1089"/>
      <c r="C124" s="1090"/>
      <c r="D124" s="46"/>
      <c r="E124" s="668" t="s">
        <v>442</v>
      </c>
      <c r="F124" s="48">
        <v>1000</v>
      </c>
      <c r="G124" s="13">
        <v>600</v>
      </c>
      <c r="H124" s="14">
        <v>100</v>
      </c>
      <c r="I124" s="15">
        <v>2</v>
      </c>
      <c r="J124" s="55">
        <f t="shared" si="17"/>
        <v>1.2</v>
      </c>
      <c r="K124" s="55">
        <f t="shared" si="18"/>
        <v>0.12</v>
      </c>
      <c r="L124" s="11">
        <f t="shared" si="19"/>
        <v>649.125</v>
      </c>
      <c r="M124" s="375">
        <f t="shared" si="20"/>
        <v>6491.25</v>
      </c>
      <c r="N124" s="11">
        <v>8655</v>
      </c>
      <c r="O124" s="465"/>
      <c r="P124" s="465"/>
    </row>
    <row r="125" spans="1:16" s="19" customFormat="1" ht="14.1" customHeight="1">
      <c r="A125" s="1088"/>
      <c r="B125" s="1089"/>
      <c r="C125" s="1090"/>
      <c r="D125" s="33"/>
      <c r="E125" s="667" t="s">
        <v>442</v>
      </c>
      <c r="F125" s="48">
        <v>1000</v>
      </c>
      <c r="G125" s="13">
        <v>600</v>
      </c>
      <c r="H125" s="14">
        <v>110</v>
      </c>
      <c r="I125" s="15">
        <v>2</v>
      </c>
      <c r="J125" s="55">
        <f t="shared" si="17"/>
        <v>1.2</v>
      </c>
      <c r="K125" s="55">
        <f t="shared" si="18"/>
        <v>0.13200000000000001</v>
      </c>
      <c r="L125" s="11">
        <f t="shared" si="19"/>
        <v>714.03750000000002</v>
      </c>
      <c r="M125" s="375">
        <f t="shared" si="20"/>
        <v>6491.25</v>
      </c>
      <c r="N125" s="11">
        <v>8655</v>
      </c>
      <c r="O125" s="465"/>
      <c r="P125" s="465"/>
    </row>
    <row r="126" spans="1:16" s="19" customFormat="1" ht="14.1" customHeight="1">
      <c r="A126" s="1088"/>
      <c r="B126" s="1089"/>
      <c r="C126" s="1090"/>
      <c r="D126" s="33"/>
      <c r="E126" s="667" t="s">
        <v>442</v>
      </c>
      <c r="F126" s="48">
        <v>1000</v>
      </c>
      <c r="G126" s="13">
        <v>600</v>
      </c>
      <c r="H126" s="14">
        <v>120</v>
      </c>
      <c r="I126" s="15">
        <v>2</v>
      </c>
      <c r="J126" s="55">
        <f t="shared" si="17"/>
        <v>1.2</v>
      </c>
      <c r="K126" s="55">
        <f t="shared" si="18"/>
        <v>0.14399999999999999</v>
      </c>
      <c r="L126" s="11">
        <f t="shared" si="19"/>
        <v>778.94999999999993</v>
      </c>
      <c r="M126" s="375">
        <f t="shared" si="20"/>
        <v>6491.25</v>
      </c>
      <c r="N126" s="11">
        <v>8655</v>
      </c>
      <c r="O126" s="465"/>
      <c r="P126" s="465"/>
    </row>
    <row r="127" spans="1:16" s="19" customFormat="1" ht="14.1" customHeight="1">
      <c r="A127" s="1088"/>
      <c r="B127" s="1089"/>
      <c r="C127" s="1090"/>
      <c r="D127" s="33"/>
      <c r="E127" s="667" t="s">
        <v>442</v>
      </c>
      <c r="F127" s="48">
        <v>1000</v>
      </c>
      <c r="G127" s="13">
        <v>600</v>
      </c>
      <c r="H127" s="14">
        <v>130</v>
      </c>
      <c r="I127" s="15">
        <v>2</v>
      </c>
      <c r="J127" s="55">
        <f t="shared" si="17"/>
        <v>1.2</v>
      </c>
      <c r="K127" s="55">
        <f t="shared" si="18"/>
        <v>0.156</v>
      </c>
      <c r="L127" s="11">
        <f t="shared" si="19"/>
        <v>843.86250000000007</v>
      </c>
      <c r="M127" s="375">
        <f t="shared" si="20"/>
        <v>6491.25</v>
      </c>
      <c r="N127" s="11">
        <v>8655</v>
      </c>
      <c r="O127" s="465"/>
      <c r="P127" s="465"/>
    </row>
    <row r="128" spans="1:16" s="19" customFormat="1" ht="14.1" customHeight="1">
      <c r="A128" s="1088"/>
      <c r="B128" s="1089"/>
      <c r="C128" s="1090"/>
      <c r="D128" s="33"/>
      <c r="E128" s="667" t="s">
        <v>442</v>
      </c>
      <c r="F128" s="48">
        <v>1000</v>
      </c>
      <c r="G128" s="13">
        <v>600</v>
      </c>
      <c r="H128" s="14">
        <v>140</v>
      </c>
      <c r="I128" s="15">
        <v>2</v>
      </c>
      <c r="J128" s="55">
        <f t="shared" si="17"/>
        <v>1.2</v>
      </c>
      <c r="K128" s="55">
        <f t="shared" si="18"/>
        <v>0.16800000000000001</v>
      </c>
      <c r="L128" s="11">
        <f t="shared" si="19"/>
        <v>908.77499999999998</v>
      </c>
      <c r="M128" s="375">
        <f t="shared" si="20"/>
        <v>6491.25</v>
      </c>
      <c r="N128" s="11">
        <v>8655</v>
      </c>
      <c r="O128" s="465"/>
      <c r="P128" s="465"/>
    </row>
    <row r="129" spans="1:16" s="19" customFormat="1" ht="14.1" customHeight="1">
      <c r="A129" s="1088"/>
      <c r="B129" s="1089"/>
      <c r="C129" s="1090"/>
      <c r="D129" s="33"/>
      <c r="E129" s="667" t="s">
        <v>442</v>
      </c>
      <c r="F129" s="48">
        <v>1000</v>
      </c>
      <c r="G129" s="13">
        <v>600</v>
      </c>
      <c r="H129" s="14">
        <v>150</v>
      </c>
      <c r="I129" s="15">
        <v>2</v>
      </c>
      <c r="J129" s="55">
        <f t="shared" si="17"/>
        <v>1.2</v>
      </c>
      <c r="K129" s="55">
        <f t="shared" si="18"/>
        <v>0.18</v>
      </c>
      <c r="L129" s="11">
        <f t="shared" si="19"/>
        <v>973.6875</v>
      </c>
      <c r="M129" s="375">
        <f t="shared" si="20"/>
        <v>6491.25</v>
      </c>
      <c r="N129" s="11">
        <v>8655</v>
      </c>
      <c r="O129" s="465"/>
      <c r="P129" s="465"/>
    </row>
    <row r="130" spans="1:16" s="19" customFormat="1" ht="14.1" customHeight="1">
      <c r="A130" s="1088"/>
      <c r="B130" s="1089"/>
      <c r="C130" s="1090"/>
      <c r="D130" s="46"/>
      <c r="E130" s="668" t="s">
        <v>442</v>
      </c>
      <c r="F130" s="48">
        <v>1000</v>
      </c>
      <c r="G130" s="13">
        <v>600</v>
      </c>
      <c r="H130" s="14">
        <v>160</v>
      </c>
      <c r="I130" s="15">
        <v>2</v>
      </c>
      <c r="J130" s="55">
        <f t="shared" si="17"/>
        <v>1.2</v>
      </c>
      <c r="K130" s="55">
        <f t="shared" si="18"/>
        <v>0.192</v>
      </c>
      <c r="L130" s="11">
        <f t="shared" si="19"/>
        <v>1038.5999999999999</v>
      </c>
      <c r="M130" s="375">
        <f t="shared" si="20"/>
        <v>6491.25</v>
      </c>
      <c r="N130" s="11">
        <v>8655</v>
      </c>
      <c r="O130" s="465"/>
      <c r="P130" s="465"/>
    </row>
    <row r="131" spans="1:16" s="19" customFormat="1" ht="14.1" customHeight="1">
      <c r="A131" s="1088"/>
      <c r="B131" s="1089"/>
      <c r="C131" s="1090"/>
      <c r="D131" s="33"/>
      <c r="E131" s="667" t="s">
        <v>442</v>
      </c>
      <c r="F131" s="48">
        <v>1000</v>
      </c>
      <c r="G131" s="13">
        <v>600</v>
      </c>
      <c r="H131" s="14">
        <v>170</v>
      </c>
      <c r="I131" s="15">
        <v>1</v>
      </c>
      <c r="J131" s="55">
        <f t="shared" si="17"/>
        <v>0.6</v>
      </c>
      <c r="K131" s="55">
        <f t="shared" si="18"/>
        <v>0.10199999999999999</v>
      </c>
      <c r="L131" s="11">
        <f t="shared" si="19"/>
        <v>1103.5125</v>
      </c>
      <c r="M131" s="375">
        <f t="shared" si="20"/>
        <v>6491.25</v>
      </c>
      <c r="N131" s="11">
        <v>8655</v>
      </c>
      <c r="O131" s="465"/>
      <c r="P131" s="465"/>
    </row>
    <row r="132" spans="1:16" s="19" customFormat="1" ht="14.1" customHeight="1">
      <c r="A132" s="1088"/>
      <c r="B132" s="1089"/>
      <c r="C132" s="1090"/>
      <c r="D132" s="33"/>
      <c r="E132" s="667" t="s">
        <v>442</v>
      </c>
      <c r="F132" s="48">
        <v>1000</v>
      </c>
      <c r="G132" s="13">
        <v>600</v>
      </c>
      <c r="H132" s="14">
        <v>180</v>
      </c>
      <c r="I132" s="15">
        <v>1</v>
      </c>
      <c r="J132" s="55">
        <f t="shared" si="17"/>
        <v>0.6</v>
      </c>
      <c r="K132" s="55">
        <f t="shared" si="18"/>
        <v>0.108</v>
      </c>
      <c r="L132" s="11">
        <f t="shared" si="19"/>
        <v>1168.425</v>
      </c>
      <c r="M132" s="375">
        <f t="shared" si="20"/>
        <v>6491.25</v>
      </c>
      <c r="N132" s="11">
        <v>8655</v>
      </c>
      <c r="O132" s="465"/>
      <c r="P132" s="465"/>
    </row>
    <row r="133" spans="1:16" s="19" customFormat="1" ht="14.1" customHeight="1">
      <c r="A133" s="1088"/>
      <c r="B133" s="1089"/>
      <c r="C133" s="1090"/>
      <c r="D133" s="33"/>
      <c r="E133" s="667" t="s">
        <v>442</v>
      </c>
      <c r="F133" s="48">
        <v>1000</v>
      </c>
      <c r="G133" s="13">
        <v>600</v>
      </c>
      <c r="H133" s="14">
        <v>190</v>
      </c>
      <c r="I133" s="15">
        <v>1</v>
      </c>
      <c r="J133" s="55">
        <f t="shared" si="17"/>
        <v>0.6</v>
      </c>
      <c r="K133" s="55">
        <f t="shared" si="18"/>
        <v>0.114</v>
      </c>
      <c r="L133" s="11">
        <f t="shared" si="19"/>
        <v>1233.3375000000001</v>
      </c>
      <c r="M133" s="375">
        <f t="shared" si="20"/>
        <v>6491.25</v>
      </c>
      <c r="N133" s="11">
        <v>8655</v>
      </c>
      <c r="O133" s="465"/>
      <c r="P133" s="465"/>
    </row>
    <row r="134" spans="1:16" s="19" customFormat="1" ht="14.1" customHeight="1">
      <c r="A134" s="1091"/>
      <c r="B134" s="1092"/>
      <c r="C134" s="1093"/>
      <c r="D134" s="34"/>
      <c r="E134" s="670" t="s">
        <v>442</v>
      </c>
      <c r="F134" s="75">
        <v>1000</v>
      </c>
      <c r="G134" s="76">
        <v>600</v>
      </c>
      <c r="H134" s="77">
        <v>200</v>
      </c>
      <c r="I134" s="78">
        <v>1</v>
      </c>
      <c r="J134" s="79">
        <f t="shared" si="17"/>
        <v>0.6</v>
      </c>
      <c r="K134" s="79">
        <f t="shared" si="18"/>
        <v>0.12</v>
      </c>
      <c r="L134" s="68">
        <f t="shared" si="19"/>
        <v>1298.25</v>
      </c>
      <c r="M134" s="455">
        <f t="shared" si="20"/>
        <v>6491.25</v>
      </c>
      <c r="N134" s="68">
        <v>8655</v>
      </c>
      <c r="O134" s="465"/>
      <c r="P134" s="465"/>
    </row>
    <row r="135" spans="1:16" s="465" customFormat="1" ht="18" customHeight="1">
      <c r="A135" s="1095" t="s">
        <v>27</v>
      </c>
      <c r="B135" s="1096"/>
      <c r="C135" s="1096"/>
      <c r="D135" s="1096"/>
      <c r="E135" s="1101"/>
      <c r="F135" s="1101"/>
      <c r="G135" s="1101"/>
      <c r="H135" s="1101"/>
      <c r="I135" s="1101"/>
      <c r="J135" s="1101"/>
      <c r="K135" s="1101"/>
      <c r="L135" s="1101"/>
      <c r="M135" s="1102"/>
      <c r="N135" s="861">
        <v>0</v>
      </c>
    </row>
    <row r="136" spans="1:16" s="465" customFormat="1" ht="14.1" customHeight="1">
      <c r="A136" s="1085" t="s">
        <v>13</v>
      </c>
      <c r="B136" s="1086"/>
      <c r="C136" s="1087"/>
      <c r="D136" s="1103" t="s">
        <v>50</v>
      </c>
      <c r="E136" s="877" t="s">
        <v>446</v>
      </c>
      <c r="F136" s="681">
        <v>1000</v>
      </c>
      <c r="G136" s="682">
        <v>600</v>
      </c>
      <c r="H136" s="683">
        <v>50</v>
      </c>
      <c r="I136" s="878">
        <v>10</v>
      </c>
      <c r="J136" s="684">
        <f t="shared" ref="J136:J151" si="21">F136*G136*I136/1000000</f>
        <v>6</v>
      </c>
      <c r="K136" s="684">
        <f t="shared" ref="K136:K151" si="22">F136*G136*H136*I136/1000000000</f>
        <v>0.3</v>
      </c>
      <c r="L136" s="685">
        <f t="shared" ref="L136:L151" si="23">M136*K136/J136</f>
        <v>116.13749999999999</v>
      </c>
      <c r="M136" s="685">
        <f t="shared" ref="M136:M147" si="24">N136*(100%-$M$12)</f>
        <v>2322.75</v>
      </c>
      <c r="N136" s="47">
        <v>3097</v>
      </c>
    </row>
    <row r="137" spans="1:16" s="465" customFormat="1" ht="14.1" customHeight="1">
      <c r="A137" s="1088"/>
      <c r="B137" s="1089"/>
      <c r="C137" s="1090"/>
      <c r="D137" s="1084"/>
      <c r="E137" s="660" t="s">
        <v>442</v>
      </c>
      <c r="F137" s="56">
        <v>1000</v>
      </c>
      <c r="G137" s="57">
        <v>600</v>
      </c>
      <c r="H137" s="58">
        <v>60</v>
      </c>
      <c r="I137" s="59">
        <v>8</v>
      </c>
      <c r="J137" s="60">
        <f t="shared" si="21"/>
        <v>4.8</v>
      </c>
      <c r="K137" s="60">
        <f t="shared" si="22"/>
        <v>0.28799999999999998</v>
      </c>
      <c r="L137" s="95">
        <f t="shared" si="23"/>
        <v>140.76</v>
      </c>
      <c r="M137" s="369">
        <f t="shared" si="24"/>
        <v>2346</v>
      </c>
      <c r="N137" s="11">
        <v>3128</v>
      </c>
    </row>
    <row r="138" spans="1:16" s="465" customFormat="1" ht="14.1" customHeight="1">
      <c r="A138" s="1088"/>
      <c r="B138" s="1089"/>
      <c r="C138" s="1090"/>
      <c r="D138" s="1084"/>
      <c r="E138" s="660" t="s">
        <v>442</v>
      </c>
      <c r="F138" s="56">
        <v>1000</v>
      </c>
      <c r="G138" s="57">
        <v>600</v>
      </c>
      <c r="H138" s="58">
        <v>70</v>
      </c>
      <c r="I138" s="59">
        <v>8</v>
      </c>
      <c r="J138" s="60">
        <f t="shared" si="21"/>
        <v>4.8</v>
      </c>
      <c r="K138" s="60">
        <f t="shared" si="22"/>
        <v>0.33600000000000002</v>
      </c>
      <c r="L138" s="95">
        <f t="shared" si="23"/>
        <v>164.22000000000003</v>
      </c>
      <c r="M138" s="369">
        <f t="shared" si="24"/>
        <v>2346</v>
      </c>
      <c r="N138" s="11">
        <v>3128</v>
      </c>
    </row>
    <row r="139" spans="1:16" s="465" customFormat="1" ht="14.1" customHeight="1">
      <c r="A139" s="1088"/>
      <c r="B139" s="1089"/>
      <c r="C139" s="1090"/>
      <c r="D139" s="1084"/>
      <c r="E139" s="660" t="s">
        <v>442</v>
      </c>
      <c r="F139" s="56">
        <v>1000</v>
      </c>
      <c r="G139" s="57">
        <v>600</v>
      </c>
      <c r="H139" s="14">
        <v>80</v>
      </c>
      <c r="I139" s="59">
        <v>6</v>
      </c>
      <c r="J139" s="60">
        <f t="shared" si="21"/>
        <v>3.6</v>
      </c>
      <c r="K139" s="60">
        <f t="shared" si="22"/>
        <v>0.28799999999999998</v>
      </c>
      <c r="L139" s="95">
        <f t="shared" si="23"/>
        <v>187.67999999999998</v>
      </c>
      <c r="M139" s="369">
        <f>N139*(100%-$M$12)</f>
        <v>2346</v>
      </c>
      <c r="N139" s="11">
        <v>3128</v>
      </c>
    </row>
    <row r="140" spans="1:16" s="465" customFormat="1" ht="14.1" customHeight="1">
      <c r="A140" s="1088"/>
      <c r="B140" s="1089"/>
      <c r="C140" s="1090"/>
      <c r="D140" s="1084"/>
      <c r="E140" s="660" t="s">
        <v>442</v>
      </c>
      <c r="F140" s="56">
        <v>1000</v>
      </c>
      <c r="G140" s="57">
        <v>600</v>
      </c>
      <c r="H140" s="58">
        <v>90</v>
      </c>
      <c r="I140" s="59">
        <v>6</v>
      </c>
      <c r="J140" s="60">
        <f t="shared" si="21"/>
        <v>3.6</v>
      </c>
      <c r="K140" s="60">
        <f t="shared" si="22"/>
        <v>0.32400000000000001</v>
      </c>
      <c r="L140" s="95">
        <f t="shared" si="23"/>
        <v>211.14000000000001</v>
      </c>
      <c r="M140" s="369">
        <f t="shared" si="24"/>
        <v>2346</v>
      </c>
      <c r="N140" s="11">
        <v>3128</v>
      </c>
    </row>
    <row r="141" spans="1:16" s="465" customFormat="1" ht="14.1" customHeight="1">
      <c r="A141" s="1088"/>
      <c r="B141" s="1089"/>
      <c r="C141" s="1090"/>
      <c r="D141" s="1084"/>
      <c r="E141" s="672" t="s">
        <v>446</v>
      </c>
      <c r="F141" s="739">
        <v>1000</v>
      </c>
      <c r="G141" s="740">
        <v>600</v>
      </c>
      <c r="H141" s="879">
        <v>100</v>
      </c>
      <c r="I141" s="880">
        <v>5</v>
      </c>
      <c r="J141" s="741">
        <f t="shared" si="21"/>
        <v>3</v>
      </c>
      <c r="K141" s="741">
        <f t="shared" si="22"/>
        <v>0.3</v>
      </c>
      <c r="L141" s="881">
        <f t="shared" si="23"/>
        <v>232.27499999999998</v>
      </c>
      <c r="M141" s="742">
        <f t="shared" si="24"/>
        <v>2322.75</v>
      </c>
      <c r="N141" s="11">
        <v>3097</v>
      </c>
    </row>
    <row r="142" spans="1:16" s="465" customFormat="1" ht="14.1" customHeight="1">
      <c r="A142" s="1088"/>
      <c r="B142" s="1089"/>
      <c r="C142" s="1090"/>
      <c r="D142" s="1084"/>
      <c r="E142" s="660" t="s">
        <v>442</v>
      </c>
      <c r="F142" s="56">
        <v>1000</v>
      </c>
      <c r="G142" s="57">
        <v>600</v>
      </c>
      <c r="H142" s="14">
        <v>110</v>
      </c>
      <c r="I142" s="59">
        <v>5</v>
      </c>
      <c r="J142" s="60">
        <f t="shared" si="21"/>
        <v>3</v>
      </c>
      <c r="K142" s="60">
        <f t="shared" si="22"/>
        <v>0.33</v>
      </c>
      <c r="L142" s="95">
        <f t="shared" si="23"/>
        <v>258.06</v>
      </c>
      <c r="M142" s="369">
        <f t="shared" si="24"/>
        <v>2346</v>
      </c>
      <c r="N142" s="11">
        <v>3128</v>
      </c>
    </row>
    <row r="143" spans="1:16" s="465" customFormat="1" ht="14.1" customHeight="1">
      <c r="A143" s="1088"/>
      <c r="B143" s="1089"/>
      <c r="C143" s="1090"/>
      <c r="D143" s="1084"/>
      <c r="E143" s="660" t="s">
        <v>442</v>
      </c>
      <c r="F143" s="56">
        <v>1000</v>
      </c>
      <c r="G143" s="57">
        <v>600</v>
      </c>
      <c r="H143" s="58">
        <v>120</v>
      </c>
      <c r="I143" s="59">
        <v>4</v>
      </c>
      <c r="J143" s="60">
        <f t="shared" si="21"/>
        <v>2.4</v>
      </c>
      <c r="K143" s="60">
        <f t="shared" si="22"/>
        <v>0.28799999999999998</v>
      </c>
      <c r="L143" s="95">
        <f t="shared" si="23"/>
        <v>281.52</v>
      </c>
      <c r="M143" s="369">
        <f t="shared" si="24"/>
        <v>2346</v>
      </c>
      <c r="N143" s="11">
        <v>3128</v>
      </c>
    </row>
    <row r="144" spans="1:16" s="465" customFormat="1" ht="14.1" customHeight="1">
      <c r="A144" s="1088"/>
      <c r="B144" s="1089"/>
      <c r="C144" s="1090"/>
      <c r="D144" s="1084"/>
      <c r="E144" s="660" t="s">
        <v>442</v>
      </c>
      <c r="F144" s="56">
        <v>1000</v>
      </c>
      <c r="G144" s="57">
        <v>600</v>
      </c>
      <c r="H144" s="58">
        <v>130</v>
      </c>
      <c r="I144" s="59">
        <v>4</v>
      </c>
      <c r="J144" s="60">
        <f t="shared" si="21"/>
        <v>2.4</v>
      </c>
      <c r="K144" s="60">
        <f t="shared" si="22"/>
        <v>0.312</v>
      </c>
      <c r="L144" s="95">
        <f t="shared" si="23"/>
        <v>304.98</v>
      </c>
      <c r="M144" s="369">
        <f t="shared" si="24"/>
        <v>2346</v>
      </c>
      <c r="N144" s="11">
        <v>3128</v>
      </c>
    </row>
    <row r="145" spans="1:14" s="465" customFormat="1" ht="14.1" customHeight="1">
      <c r="A145" s="1088"/>
      <c r="B145" s="1089"/>
      <c r="C145" s="1090"/>
      <c r="D145" s="1084"/>
      <c r="E145" s="660" t="s">
        <v>442</v>
      </c>
      <c r="F145" s="56">
        <v>1000</v>
      </c>
      <c r="G145" s="57">
        <v>600</v>
      </c>
      <c r="H145" s="14">
        <v>140</v>
      </c>
      <c r="I145" s="59">
        <v>4</v>
      </c>
      <c r="J145" s="60">
        <f t="shared" si="21"/>
        <v>2.4</v>
      </c>
      <c r="K145" s="60">
        <f t="shared" si="22"/>
        <v>0.33600000000000002</v>
      </c>
      <c r="L145" s="95">
        <f>M145*K145/J145</f>
        <v>328.44000000000005</v>
      </c>
      <c r="M145" s="369">
        <f t="shared" si="24"/>
        <v>2346</v>
      </c>
      <c r="N145" s="11">
        <v>3128</v>
      </c>
    </row>
    <row r="146" spans="1:14" s="465" customFormat="1" ht="14.1" customHeight="1">
      <c r="A146" s="1088"/>
      <c r="B146" s="1089"/>
      <c r="C146" s="1090"/>
      <c r="D146" s="1084"/>
      <c r="E146" s="660" t="s">
        <v>442</v>
      </c>
      <c r="F146" s="56">
        <v>1000</v>
      </c>
      <c r="G146" s="57">
        <v>600</v>
      </c>
      <c r="H146" s="58">
        <v>150</v>
      </c>
      <c r="I146" s="59">
        <v>3</v>
      </c>
      <c r="J146" s="60">
        <f t="shared" si="21"/>
        <v>1.8</v>
      </c>
      <c r="K146" s="60">
        <f t="shared" si="22"/>
        <v>0.27</v>
      </c>
      <c r="L146" s="95">
        <f t="shared" si="23"/>
        <v>351.90000000000003</v>
      </c>
      <c r="M146" s="369">
        <f t="shared" si="24"/>
        <v>2346</v>
      </c>
      <c r="N146" s="11">
        <v>3128</v>
      </c>
    </row>
    <row r="147" spans="1:14" s="465" customFormat="1" ht="14.1" customHeight="1">
      <c r="A147" s="1088"/>
      <c r="B147" s="1089"/>
      <c r="C147" s="1090"/>
      <c r="D147" s="1084"/>
      <c r="E147" s="660" t="s">
        <v>442</v>
      </c>
      <c r="F147" s="56">
        <v>1000</v>
      </c>
      <c r="G147" s="57">
        <v>600</v>
      </c>
      <c r="H147" s="58">
        <v>160</v>
      </c>
      <c r="I147" s="59">
        <v>3</v>
      </c>
      <c r="J147" s="60">
        <f t="shared" si="21"/>
        <v>1.8</v>
      </c>
      <c r="K147" s="60">
        <f t="shared" si="22"/>
        <v>0.28799999999999998</v>
      </c>
      <c r="L147" s="95">
        <f t="shared" si="23"/>
        <v>375.35999999999996</v>
      </c>
      <c r="M147" s="369">
        <f t="shared" si="24"/>
        <v>2346</v>
      </c>
      <c r="N147" s="11">
        <v>3128</v>
      </c>
    </row>
    <row r="148" spans="1:14" s="465" customFormat="1" ht="14.1" customHeight="1">
      <c r="A148" s="1088"/>
      <c r="B148" s="1089"/>
      <c r="C148" s="1090"/>
      <c r="D148" s="1084"/>
      <c r="E148" s="660" t="s">
        <v>442</v>
      </c>
      <c r="F148" s="56">
        <v>1000</v>
      </c>
      <c r="G148" s="57">
        <v>600</v>
      </c>
      <c r="H148" s="14">
        <v>170</v>
      </c>
      <c r="I148" s="59">
        <v>3</v>
      </c>
      <c r="J148" s="60">
        <f t="shared" si="21"/>
        <v>1.8</v>
      </c>
      <c r="K148" s="60">
        <f t="shared" si="22"/>
        <v>0.30599999999999999</v>
      </c>
      <c r="L148" s="95">
        <f t="shared" si="23"/>
        <v>398.82</v>
      </c>
      <c r="M148" s="369">
        <f>N148*(100%-$M$12)</f>
        <v>2346</v>
      </c>
      <c r="N148" s="11">
        <v>3128</v>
      </c>
    </row>
    <row r="149" spans="1:14" s="465" customFormat="1" ht="14.1" customHeight="1">
      <c r="A149" s="1088"/>
      <c r="B149" s="1089"/>
      <c r="C149" s="1090"/>
      <c r="D149" s="1084"/>
      <c r="E149" s="660" t="s">
        <v>442</v>
      </c>
      <c r="F149" s="56">
        <v>1000</v>
      </c>
      <c r="G149" s="57">
        <v>600</v>
      </c>
      <c r="H149" s="58">
        <v>180</v>
      </c>
      <c r="I149" s="59">
        <v>3</v>
      </c>
      <c r="J149" s="60">
        <f t="shared" si="21"/>
        <v>1.8</v>
      </c>
      <c r="K149" s="60">
        <f t="shared" si="22"/>
        <v>0.32400000000000001</v>
      </c>
      <c r="L149" s="95">
        <f t="shared" si="23"/>
        <v>422.28000000000003</v>
      </c>
      <c r="M149" s="369">
        <f>N149*(100%-$M$12)</f>
        <v>2346</v>
      </c>
      <c r="N149" s="11">
        <v>3128</v>
      </c>
    </row>
    <row r="150" spans="1:14" s="465" customFormat="1" ht="14.1" customHeight="1">
      <c r="A150" s="1088"/>
      <c r="B150" s="1089"/>
      <c r="C150" s="1090"/>
      <c r="D150" s="1084"/>
      <c r="E150" s="660" t="s">
        <v>442</v>
      </c>
      <c r="F150" s="56">
        <v>1000</v>
      </c>
      <c r="G150" s="57">
        <v>600</v>
      </c>
      <c r="H150" s="58">
        <v>190</v>
      </c>
      <c r="I150" s="59">
        <v>3</v>
      </c>
      <c r="J150" s="60">
        <f t="shared" si="21"/>
        <v>1.8</v>
      </c>
      <c r="K150" s="60">
        <f t="shared" si="22"/>
        <v>0.34200000000000003</v>
      </c>
      <c r="L150" s="95">
        <f t="shared" si="23"/>
        <v>445.74000000000007</v>
      </c>
      <c r="M150" s="369">
        <f>N150*(100%-$M$12)</f>
        <v>2346</v>
      </c>
      <c r="N150" s="11">
        <v>3128</v>
      </c>
    </row>
    <row r="151" spans="1:14" s="465" customFormat="1" ht="14.1" customHeight="1">
      <c r="A151" s="1091"/>
      <c r="B151" s="1092"/>
      <c r="C151" s="1093"/>
      <c r="D151" s="1104"/>
      <c r="E151" s="661" t="s">
        <v>442</v>
      </c>
      <c r="F151" s="870">
        <v>1000</v>
      </c>
      <c r="G151" s="869">
        <v>600</v>
      </c>
      <c r="H151" s="77">
        <v>200</v>
      </c>
      <c r="I151" s="868">
        <v>2</v>
      </c>
      <c r="J151" s="867">
        <f t="shared" si="21"/>
        <v>1.2</v>
      </c>
      <c r="K151" s="867">
        <f t="shared" si="22"/>
        <v>0.24</v>
      </c>
      <c r="L151" s="69">
        <f t="shared" si="23"/>
        <v>469.2</v>
      </c>
      <c r="M151" s="871">
        <f>N151*(100%-$M$12)</f>
        <v>2346</v>
      </c>
      <c r="N151" s="68">
        <v>3128</v>
      </c>
    </row>
    <row r="152" spans="1:14" ht="12.75" customHeight="1">
      <c r="A152" s="157"/>
      <c r="B152" s="157"/>
      <c r="C152" s="157"/>
      <c r="D152" s="41"/>
      <c r="E152" s="671"/>
      <c r="F152" s="41"/>
      <c r="G152" s="41"/>
      <c r="H152" s="41"/>
      <c r="I152" s="41"/>
      <c r="J152" s="41"/>
      <c r="K152" s="41"/>
      <c r="L152" s="41"/>
      <c r="M152" s="41"/>
      <c r="N152" s="41"/>
    </row>
    <row r="153" spans="1:14" ht="12.75" customHeight="1">
      <c r="A153" s="110" t="s">
        <v>16</v>
      </c>
      <c r="B153" s="110"/>
      <c r="C153" s="110"/>
      <c r="D153" s="4"/>
      <c r="F153" s="4"/>
      <c r="G153" s="4"/>
      <c r="H153" s="4"/>
      <c r="I153" s="4"/>
      <c r="J153" s="5"/>
      <c r="K153" s="5"/>
      <c r="L153" s="5"/>
      <c r="M153" s="5"/>
      <c r="N153" s="111"/>
    </row>
    <row r="154" spans="1:14" ht="12.75" customHeight="1">
      <c r="A154" s="1082" t="s">
        <v>23</v>
      </c>
      <c r="B154" s="1082"/>
      <c r="C154" s="1082"/>
      <c r="D154" s="1082"/>
      <c r="E154" s="1082"/>
      <c r="F154" s="1082"/>
      <c r="G154" s="1082"/>
      <c r="H154" s="1082"/>
      <c r="I154" s="1082"/>
      <c r="J154" s="1082"/>
      <c r="K154" s="1082"/>
      <c r="L154" s="1100"/>
      <c r="M154" s="1100"/>
      <c r="N154" s="866"/>
    </row>
    <row r="155" spans="1:14" ht="12.75" customHeight="1">
      <c r="A155" s="1083" t="s">
        <v>22</v>
      </c>
      <c r="B155" s="1083"/>
      <c r="C155" s="1083"/>
      <c r="D155" s="1083"/>
      <c r="E155" s="1083"/>
      <c r="F155" s="1083"/>
      <c r="G155" s="1083"/>
      <c r="H155" s="1083"/>
      <c r="I155" s="1083"/>
      <c r="J155" s="1083"/>
      <c r="K155" s="1083"/>
      <c r="L155" s="1099"/>
      <c r="M155" s="1099"/>
      <c r="N155" s="863"/>
    </row>
    <row r="156" spans="1:14" ht="12.75" customHeight="1">
      <c r="A156" s="1081" t="s">
        <v>51</v>
      </c>
      <c r="B156" s="1081"/>
      <c r="C156" s="1081"/>
      <c r="D156" s="1081"/>
      <c r="E156" s="1081"/>
      <c r="F156" s="1081"/>
      <c r="G156" s="1081"/>
      <c r="H156" s="1081"/>
      <c r="I156" s="1081"/>
      <c r="J156" s="1081"/>
      <c r="K156" s="1081"/>
      <c r="L156" s="8"/>
      <c r="M156" s="3"/>
      <c r="N156" s="17"/>
    </row>
    <row r="157" spans="1:14" ht="12.75" customHeight="1">
      <c r="A157" s="1081" t="s">
        <v>450</v>
      </c>
      <c r="B157" s="1081"/>
      <c r="C157" s="1081"/>
      <c r="D157" s="1081"/>
      <c r="E157" s="1081"/>
      <c r="F157" s="1081"/>
      <c r="G157" s="1081"/>
      <c r="H157" s="1081"/>
      <c r="I157" s="1081"/>
      <c r="J157" s="1081"/>
      <c r="K157" s="1081"/>
      <c r="L157" s="8"/>
      <c r="M157" s="3"/>
      <c r="N157" s="17"/>
    </row>
    <row r="158" spans="1:14">
      <c r="A158" s="840" t="s">
        <v>448</v>
      </c>
      <c r="B158" s="465"/>
      <c r="C158" s="465"/>
    </row>
    <row r="159" spans="1:14">
      <c r="A159" s="840" t="s">
        <v>478</v>
      </c>
      <c r="B159" s="465"/>
      <c r="C159" s="465"/>
      <c r="D159" s="465"/>
      <c r="E159" s="109"/>
      <c r="F159" s="465"/>
      <c r="G159" s="465"/>
      <c r="H159" s="465"/>
    </row>
    <row r="160" spans="1:14">
      <c r="A160" s="840" t="s">
        <v>479</v>
      </c>
      <c r="B160" s="465"/>
      <c r="C160" s="465"/>
    </row>
    <row r="161" spans="1:3">
      <c r="A161" s="840" t="s">
        <v>453</v>
      </c>
      <c r="B161" s="465"/>
      <c r="C161" s="465"/>
    </row>
    <row r="162" spans="1:3">
      <c r="A162" s="728"/>
    </row>
    <row r="165" spans="1:3">
      <c r="C165" s="833"/>
    </row>
  </sheetData>
  <customSheetViews>
    <customSheetView guid="{3066E766-2DBB-45F3-A2D6-9FEF3BE8F3F5}" scale="90" showPageBreaks="1" showGridLines="0" zeroValues="0" fitToPage="1" printArea="1" view="pageBreakPreview" showRuler="0">
      <pane ySplit="6" topLeftCell="A7" activePane="bottomLeft" state="frozen"/>
      <selection pane="bottomLeft" activeCell="A7" sqref="A7:L7"/>
      <pageMargins left="0.78740157480314965" right="0.78740157480314965" top="0.55118110236220474" bottom="0.55118110236220474" header="0.51181102362204722" footer="0.51181102362204722"/>
      <printOptions horizontalCentered="1"/>
      <pageSetup paperSize="9" scale="63" orientation="portrait" r:id="rId1"/>
      <headerFooter alignWithMargins="0">
        <oddHeader xml:space="preserve">&amp;C
</oddHeader>
      </headerFooter>
    </customSheetView>
  </customSheetViews>
  <mergeCells count="57">
    <mergeCell ref="D38:D40"/>
    <mergeCell ref="D73:D76"/>
    <mergeCell ref="D59:D70"/>
    <mergeCell ref="D78:D89"/>
    <mergeCell ref="D19:D23"/>
    <mergeCell ref="D16:D17"/>
    <mergeCell ref="D36:D37"/>
    <mergeCell ref="B1:H1"/>
    <mergeCell ref="B2:H2"/>
    <mergeCell ref="B3:H3"/>
    <mergeCell ref="B4:H4"/>
    <mergeCell ref="B5:H5"/>
    <mergeCell ref="A8:M8"/>
    <mergeCell ref="A9:M9"/>
    <mergeCell ref="A10:M10"/>
    <mergeCell ref="J13:J14"/>
    <mergeCell ref="I13:I14"/>
    <mergeCell ref="K13:K14"/>
    <mergeCell ref="L13:M13"/>
    <mergeCell ref="F13:H13"/>
    <mergeCell ref="E13:E14"/>
    <mergeCell ref="A13:D14"/>
    <mergeCell ref="A15:M15"/>
    <mergeCell ref="A16:C31"/>
    <mergeCell ref="A58:M58"/>
    <mergeCell ref="A59:C76"/>
    <mergeCell ref="D54:D55"/>
    <mergeCell ref="A56:M56"/>
    <mergeCell ref="A53:M53"/>
    <mergeCell ref="A54:C55"/>
    <mergeCell ref="A36:C49"/>
    <mergeCell ref="A32:C35"/>
    <mergeCell ref="D32:D35"/>
    <mergeCell ref="A51:C52"/>
    <mergeCell ref="D51:D52"/>
    <mergeCell ref="A50:M50"/>
    <mergeCell ref="D136:D151"/>
    <mergeCell ref="A57:C57"/>
    <mergeCell ref="D102:D104"/>
    <mergeCell ref="A78:C94"/>
    <mergeCell ref="A77:C77"/>
    <mergeCell ref="D96:D100"/>
    <mergeCell ref="D116:D120"/>
    <mergeCell ref="A157:K157"/>
    <mergeCell ref="A156:K156"/>
    <mergeCell ref="A154:K154"/>
    <mergeCell ref="A155:K155"/>
    <mergeCell ref="D90:D92"/>
    <mergeCell ref="A116:C134"/>
    <mergeCell ref="D121:D122"/>
    <mergeCell ref="A95:M95"/>
    <mergeCell ref="L155:M155"/>
    <mergeCell ref="A96:C114"/>
    <mergeCell ref="A115:M115"/>
    <mergeCell ref="L154:M154"/>
    <mergeCell ref="A135:M135"/>
    <mergeCell ref="A136:C151"/>
  </mergeCells>
  <phoneticPr fontId="0" type="noConversion"/>
  <hyperlinks>
    <hyperlink ref="A11" location="Оглавление!A1" display="К оглавлению"/>
  </hyperlinks>
  <printOptions horizontalCentered="1"/>
  <pageMargins left="0.25" right="0.25" top="0.75" bottom="0.75" header="0.3" footer="0.3"/>
  <pageSetup paperSize="9" scale="30" orientation="portrait" r:id="rId2"/>
  <headerFooter alignWithMargins="0">
    <oddHeader xml:space="preserve">&amp;C
</oddHeader>
  </headerFooter>
  <rowBreaks count="1" manualBreakCount="1">
    <brk id="53" max="13" man="1"/>
  </rowBreaks>
  <colBreaks count="1" manualBreakCount="1">
    <brk id="11" min="7" max="161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U124"/>
  <sheetViews>
    <sheetView showGridLines="0" view="pageBreakPreview" zoomScale="80" zoomScaleNormal="75" zoomScaleSheetLayoutView="80" workbookViewId="0">
      <pane ySplit="17" topLeftCell="A18" activePane="bottomLeft" state="frozen"/>
      <selection activeCell="O37" sqref="O37"/>
      <selection pane="bottomLeft" activeCell="A13" sqref="A13:M13"/>
    </sheetView>
  </sheetViews>
  <sheetFormatPr defaultRowHeight="12.75"/>
  <cols>
    <col min="1" max="1" width="7.7109375" style="109" customWidth="1"/>
    <col min="2" max="3" width="7.7109375" style="19" customWidth="1"/>
    <col min="4" max="4" width="46.85546875" style="19" customWidth="1"/>
    <col min="5" max="5" width="11.7109375" style="465" customWidth="1"/>
    <col min="6" max="8" width="8.7109375" style="19" customWidth="1"/>
    <col min="9" max="11" width="10.28515625" style="19" customWidth="1"/>
    <col min="12" max="12" width="10.7109375" style="49" customWidth="1"/>
    <col min="13" max="13" width="13" style="49" customWidth="1"/>
    <col min="14" max="14" width="10.7109375" style="49" hidden="1" customWidth="1"/>
    <col min="15" max="16384" width="9.140625" style="19"/>
  </cols>
  <sheetData>
    <row r="1" spans="1:14" s="465" customFormat="1">
      <c r="A1" s="109"/>
      <c r="L1" s="49"/>
      <c r="M1" s="49"/>
      <c r="N1" s="49"/>
    </row>
    <row r="2" spans="1:14" s="465" customFormat="1">
      <c r="A2" s="109"/>
      <c r="L2" s="49"/>
      <c r="M2" s="49"/>
      <c r="N2" s="49"/>
    </row>
    <row r="3" spans="1:14" s="465" customFormat="1">
      <c r="A3" s="109"/>
      <c r="L3" s="49"/>
      <c r="M3" s="49"/>
      <c r="N3" s="49"/>
    </row>
    <row r="4" spans="1:14" s="465" customFormat="1">
      <c r="A4" s="109"/>
      <c r="L4" s="49"/>
      <c r="M4" s="49"/>
      <c r="N4" s="49"/>
    </row>
    <row r="5" spans="1:14" s="465" customFormat="1">
      <c r="A5" s="109"/>
      <c r="L5" s="49"/>
      <c r="M5" s="49"/>
      <c r="N5" s="49"/>
    </row>
    <row r="6" spans="1:14" s="465" customFormat="1">
      <c r="A6" s="109"/>
      <c r="L6" s="49"/>
      <c r="M6" s="49"/>
      <c r="N6" s="49"/>
    </row>
    <row r="7" spans="1:14" s="465" customFormat="1">
      <c r="A7" s="109"/>
      <c r="L7" s="49"/>
      <c r="M7" s="49"/>
      <c r="N7" s="49"/>
    </row>
    <row r="8" spans="1:14" s="465" customFormat="1">
      <c r="A8" s="109"/>
      <c r="L8" s="49"/>
      <c r="M8" s="49"/>
      <c r="N8" s="49"/>
    </row>
    <row r="9" spans="1:14" s="465" customFormat="1">
      <c r="A9" s="109"/>
      <c r="L9" s="49"/>
      <c r="M9" s="49"/>
      <c r="N9" s="49"/>
    </row>
    <row r="10" spans="1:14" ht="18.75" customHeight="1">
      <c r="A10" s="1150" t="s">
        <v>574</v>
      </c>
      <c r="B10" s="1133"/>
      <c r="C10" s="1133"/>
      <c r="D10" s="1133"/>
      <c r="E10" s="1133"/>
      <c r="F10" s="1133"/>
      <c r="G10" s="1133"/>
      <c r="H10" s="1133"/>
      <c r="I10" s="1133"/>
      <c r="J10" s="1133"/>
      <c r="K10" s="1133"/>
      <c r="L10" s="1133"/>
      <c r="M10" s="1133"/>
      <c r="N10" s="896"/>
    </row>
    <row r="11" spans="1:14" s="465" customFormat="1" ht="15" customHeight="1">
      <c r="A11" s="1151" t="s">
        <v>529</v>
      </c>
      <c r="B11" s="1151"/>
      <c r="C11" s="1151"/>
      <c r="D11" s="1151"/>
      <c r="E11" s="1151"/>
      <c r="F11" s="1151"/>
      <c r="G11" s="1151"/>
      <c r="H11" s="1151"/>
      <c r="I11" s="1151"/>
      <c r="J11" s="1151"/>
      <c r="K11" s="1151"/>
      <c r="L11" s="1151"/>
      <c r="M11" s="1151"/>
      <c r="N11" s="1072"/>
    </row>
    <row r="12" spans="1:14" ht="15" customHeight="1">
      <c r="A12" s="1152" t="s">
        <v>482</v>
      </c>
      <c r="B12" s="1135"/>
      <c r="C12" s="1135"/>
      <c r="D12" s="1135"/>
      <c r="E12" s="1135"/>
      <c r="F12" s="1135"/>
      <c r="G12" s="1135"/>
      <c r="H12" s="1135"/>
      <c r="I12" s="1135"/>
      <c r="J12" s="1135"/>
      <c r="K12" s="1135"/>
      <c r="L12" s="1135"/>
      <c r="M12" s="1135"/>
      <c r="N12" s="897"/>
    </row>
    <row r="13" spans="1:14" ht="15" customHeight="1">
      <c r="A13" s="1151"/>
      <c r="B13" s="1133"/>
      <c r="C13" s="1133"/>
      <c r="D13" s="1133"/>
      <c r="E13" s="1133"/>
      <c r="F13" s="1133"/>
      <c r="G13" s="1133"/>
      <c r="H13" s="1133"/>
      <c r="I13" s="1133"/>
      <c r="J13" s="1133"/>
      <c r="K13" s="1133"/>
      <c r="L13" s="1133"/>
      <c r="M13" s="1133"/>
      <c r="N13" s="896"/>
    </row>
    <row r="14" spans="1:14" ht="15" customHeight="1">
      <c r="A14" s="971" t="s">
        <v>528</v>
      </c>
      <c r="B14" s="100"/>
      <c r="C14" s="100"/>
      <c r="D14" s="100"/>
      <c r="E14" s="649"/>
      <c r="F14" s="100"/>
      <c r="G14" s="100"/>
      <c r="H14" s="100"/>
      <c r="I14" s="100"/>
      <c r="J14" s="100"/>
      <c r="K14" s="100"/>
      <c r="L14" s="100"/>
      <c r="M14" s="100"/>
      <c r="N14" s="465"/>
    </row>
    <row r="15" spans="1:14" s="2" customFormat="1" ht="15" customHeight="1">
      <c r="A15" s="36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145" t="s">
        <v>63</v>
      </c>
      <c r="M15" s="146">
        <v>0.25</v>
      </c>
      <c r="N15" s="465"/>
    </row>
    <row r="16" spans="1:14" s="102" customFormat="1" ht="14.25" customHeight="1">
      <c r="A16" s="1142" t="s">
        <v>1</v>
      </c>
      <c r="B16" s="1119"/>
      <c r="C16" s="1119"/>
      <c r="D16" s="1120"/>
      <c r="E16" s="1140" t="s">
        <v>441</v>
      </c>
      <c r="F16" s="1095" t="s">
        <v>2</v>
      </c>
      <c r="G16" s="1096"/>
      <c r="H16" s="1124"/>
      <c r="I16" s="1155" t="s">
        <v>3</v>
      </c>
      <c r="J16" s="1155" t="s">
        <v>4</v>
      </c>
      <c r="K16" s="1155" t="s">
        <v>5</v>
      </c>
      <c r="L16" s="1153" t="s">
        <v>43</v>
      </c>
      <c r="M16" s="1154"/>
      <c r="N16" s="147"/>
    </row>
    <row r="17" spans="1:14" s="102" customFormat="1" ht="16.5" customHeight="1">
      <c r="A17" s="1143"/>
      <c r="B17" s="1101"/>
      <c r="C17" s="1101"/>
      <c r="D17" s="1102"/>
      <c r="E17" s="1141"/>
      <c r="F17" s="103" t="s">
        <v>6</v>
      </c>
      <c r="G17" s="104" t="s">
        <v>7</v>
      </c>
      <c r="H17" s="105" t="s">
        <v>8</v>
      </c>
      <c r="I17" s="1156"/>
      <c r="J17" s="1156"/>
      <c r="K17" s="1156"/>
      <c r="L17" s="106" t="s">
        <v>9</v>
      </c>
      <c r="M17" s="107" t="s">
        <v>10</v>
      </c>
      <c r="N17" s="107" t="s">
        <v>64</v>
      </c>
    </row>
    <row r="18" spans="1:14" s="102" customFormat="1" ht="18" customHeight="1">
      <c r="A18" s="1095" t="s">
        <v>42</v>
      </c>
      <c r="B18" s="1096"/>
      <c r="C18" s="1096"/>
      <c r="D18" s="1096"/>
      <c r="E18" s="1119"/>
      <c r="F18" s="1119"/>
      <c r="G18" s="1119"/>
      <c r="H18" s="1119"/>
      <c r="I18" s="1119"/>
      <c r="J18" s="1119"/>
      <c r="K18" s="1119"/>
      <c r="L18" s="1119"/>
      <c r="M18" s="1120"/>
      <c r="N18" s="898"/>
    </row>
    <row r="19" spans="1:14" ht="14.1" customHeight="1">
      <c r="A19" s="1165" t="s">
        <v>21</v>
      </c>
      <c r="B19" s="1166"/>
      <c r="C19" s="1167"/>
      <c r="D19" s="1174" t="s">
        <v>44</v>
      </c>
      <c r="E19" s="666" t="s">
        <v>442</v>
      </c>
      <c r="F19" s="50">
        <v>1000</v>
      </c>
      <c r="G19" s="51">
        <v>600</v>
      </c>
      <c r="H19" s="52">
        <v>80</v>
      </c>
      <c r="I19" s="92">
        <v>7</v>
      </c>
      <c r="J19" s="54">
        <f>F19*G19*I19/1000000</f>
        <v>4.2</v>
      </c>
      <c r="K19" s="54">
        <f>F19*G19*H19*I19/1000000000</f>
        <v>0.33600000000000002</v>
      </c>
      <c r="L19" s="47">
        <f>M19*K19/J19</f>
        <v>306.89999999999998</v>
      </c>
      <c r="M19" s="383">
        <f>N19*(100%-$M$15)</f>
        <v>3836.25</v>
      </c>
      <c r="N19" s="11">
        <v>5115</v>
      </c>
    </row>
    <row r="20" spans="1:14" ht="14.1" customHeight="1">
      <c r="A20" s="1168"/>
      <c r="B20" s="1169"/>
      <c r="C20" s="1170"/>
      <c r="D20" s="1094"/>
      <c r="E20" s="667" t="s">
        <v>442</v>
      </c>
      <c r="F20" s="48">
        <v>1000</v>
      </c>
      <c r="G20" s="13">
        <v>600</v>
      </c>
      <c r="H20" s="14">
        <v>90</v>
      </c>
      <c r="I20" s="93">
        <v>6</v>
      </c>
      <c r="J20" s="55">
        <f t="shared" ref="J20:J61" si="0">F20*G20*I20/1000000</f>
        <v>3.6</v>
      </c>
      <c r="K20" s="55">
        <f t="shared" ref="K20:K61" si="1">F20*G20*H20*I20/1000000000</f>
        <v>0.32400000000000001</v>
      </c>
      <c r="L20" s="11">
        <f t="shared" ref="L20:L36" si="2">M20*K20/J20</f>
        <v>321.70500000000004</v>
      </c>
      <c r="M20" s="375">
        <f t="shared" ref="M20:M114" si="3">N20*(100%-$M$15)</f>
        <v>3574.5</v>
      </c>
      <c r="N20" s="11">
        <v>4766</v>
      </c>
    </row>
    <row r="21" spans="1:14" ht="14.1" customHeight="1">
      <c r="A21" s="1168"/>
      <c r="B21" s="1169"/>
      <c r="C21" s="1170"/>
      <c r="D21" s="1094"/>
      <c r="E21" s="735" t="s">
        <v>445</v>
      </c>
      <c r="F21" s="694">
        <v>1000</v>
      </c>
      <c r="G21" s="695">
        <v>600</v>
      </c>
      <c r="H21" s="696">
        <v>100</v>
      </c>
      <c r="I21" s="736">
        <v>6</v>
      </c>
      <c r="J21" s="698">
        <f t="shared" si="0"/>
        <v>3.6</v>
      </c>
      <c r="K21" s="698">
        <f t="shared" si="1"/>
        <v>0.36</v>
      </c>
      <c r="L21" s="700">
        <f t="shared" si="2"/>
        <v>321.45</v>
      </c>
      <c r="M21" s="700">
        <f t="shared" si="3"/>
        <v>3214.5</v>
      </c>
      <c r="N21" s="11">
        <v>4286</v>
      </c>
    </row>
    <row r="22" spans="1:14" ht="14.1" customHeight="1">
      <c r="A22" s="1168"/>
      <c r="B22" s="1169"/>
      <c r="C22" s="1170"/>
      <c r="D22" s="1094"/>
      <c r="E22" s="667" t="s">
        <v>442</v>
      </c>
      <c r="F22" s="48">
        <v>1000</v>
      </c>
      <c r="G22" s="13">
        <v>600</v>
      </c>
      <c r="H22" s="94">
        <v>110</v>
      </c>
      <c r="I22" s="93">
        <v>5</v>
      </c>
      <c r="J22" s="55">
        <f t="shared" si="0"/>
        <v>3</v>
      </c>
      <c r="K22" s="55">
        <f t="shared" si="1"/>
        <v>0.33</v>
      </c>
      <c r="L22" s="11">
        <f t="shared" si="2"/>
        <v>353.09999999999997</v>
      </c>
      <c r="M22" s="375">
        <f t="shared" si="3"/>
        <v>3210</v>
      </c>
      <c r="N22" s="11">
        <v>4280</v>
      </c>
    </row>
    <row r="23" spans="1:14" ht="14.1" customHeight="1">
      <c r="A23" s="1168"/>
      <c r="B23" s="1169"/>
      <c r="C23" s="1170"/>
      <c r="D23" s="1094"/>
      <c r="E23" s="667" t="s">
        <v>442</v>
      </c>
      <c r="F23" s="48">
        <v>1000</v>
      </c>
      <c r="G23" s="13">
        <v>600</v>
      </c>
      <c r="H23" s="94">
        <v>120</v>
      </c>
      <c r="I23" s="93">
        <v>5</v>
      </c>
      <c r="J23" s="55">
        <f t="shared" si="0"/>
        <v>3</v>
      </c>
      <c r="K23" s="55">
        <f t="shared" si="1"/>
        <v>0.36</v>
      </c>
      <c r="L23" s="11">
        <f t="shared" si="2"/>
        <v>374.84999999999997</v>
      </c>
      <c r="M23" s="375">
        <f t="shared" si="3"/>
        <v>3123.75</v>
      </c>
      <c r="N23" s="11">
        <v>4165</v>
      </c>
    </row>
    <row r="24" spans="1:14" ht="14.1" customHeight="1">
      <c r="A24" s="1168"/>
      <c r="B24" s="1169"/>
      <c r="C24" s="1170"/>
      <c r="D24" s="1094"/>
      <c r="E24" s="667" t="s">
        <v>442</v>
      </c>
      <c r="F24" s="48">
        <v>1000</v>
      </c>
      <c r="G24" s="13">
        <v>600</v>
      </c>
      <c r="H24" s="94">
        <v>130</v>
      </c>
      <c r="I24" s="93">
        <v>4</v>
      </c>
      <c r="J24" s="55">
        <f t="shared" si="0"/>
        <v>2.4</v>
      </c>
      <c r="K24" s="55">
        <f t="shared" si="1"/>
        <v>0.312</v>
      </c>
      <c r="L24" s="11">
        <f t="shared" si="2"/>
        <v>397.02</v>
      </c>
      <c r="M24" s="375">
        <f t="shared" si="3"/>
        <v>3054</v>
      </c>
      <c r="N24" s="11">
        <v>4072</v>
      </c>
    </row>
    <row r="25" spans="1:14" ht="14.1" customHeight="1">
      <c r="A25" s="1168"/>
      <c r="B25" s="1169"/>
      <c r="C25" s="1170"/>
      <c r="D25" s="1094"/>
      <c r="E25" s="667" t="s">
        <v>442</v>
      </c>
      <c r="F25" s="48">
        <v>1000</v>
      </c>
      <c r="G25" s="13">
        <v>600</v>
      </c>
      <c r="H25" s="94">
        <v>140</v>
      </c>
      <c r="I25" s="93">
        <v>4</v>
      </c>
      <c r="J25" s="55">
        <f t="shared" si="0"/>
        <v>2.4</v>
      </c>
      <c r="K25" s="55">
        <f t="shared" si="1"/>
        <v>0.33600000000000002</v>
      </c>
      <c r="L25" s="11">
        <f t="shared" si="2"/>
        <v>418.53000000000003</v>
      </c>
      <c r="M25" s="375">
        <f t="shared" si="3"/>
        <v>2989.5</v>
      </c>
      <c r="N25" s="11">
        <v>3986</v>
      </c>
    </row>
    <row r="26" spans="1:14" ht="14.1" customHeight="1">
      <c r="A26" s="1168"/>
      <c r="B26" s="1169"/>
      <c r="C26" s="1170"/>
      <c r="D26" s="1094"/>
      <c r="E26" s="735" t="s">
        <v>445</v>
      </c>
      <c r="F26" s="694">
        <v>1000</v>
      </c>
      <c r="G26" s="695">
        <v>600</v>
      </c>
      <c r="H26" s="696">
        <v>150</v>
      </c>
      <c r="I26" s="736">
        <v>4</v>
      </c>
      <c r="J26" s="698">
        <f t="shared" si="0"/>
        <v>2.4</v>
      </c>
      <c r="K26" s="698">
        <f t="shared" si="1"/>
        <v>0.36</v>
      </c>
      <c r="L26" s="700">
        <f t="shared" si="2"/>
        <v>428.4</v>
      </c>
      <c r="M26" s="700">
        <f t="shared" si="3"/>
        <v>2856</v>
      </c>
      <c r="N26" s="11">
        <v>3808</v>
      </c>
    </row>
    <row r="27" spans="1:14" ht="14.1" customHeight="1">
      <c r="A27" s="1168"/>
      <c r="B27" s="1169"/>
      <c r="C27" s="1170"/>
      <c r="D27" s="645" t="s">
        <v>45</v>
      </c>
      <c r="E27" s="667" t="s">
        <v>442</v>
      </c>
      <c r="F27" s="48">
        <v>1000</v>
      </c>
      <c r="G27" s="13">
        <v>600</v>
      </c>
      <c r="H27" s="14">
        <v>160</v>
      </c>
      <c r="I27" s="93">
        <v>3</v>
      </c>
      <c r="J27" s="55">
        <f t="shared" si="0"/>
        <v>1.8</v>
      </c>
      <c r="K27" s="55">
        <f t="shared" si="1"/>
        <v>0.28799999999999998</v>
      </c>
      <c r="L27" s="11">
        <f t="shared" si="2"/>
        <v>463.79999999999995</v>
      </c>
      <c r="M27" s="375">
        <f t="shared" si="3"/>
        <v>2898.75</v>
      </c>
      <c r="N27" s="11">
        <v>3865</v>
      </c>
    </row>
    <row r="28" spans="1:14" ht="14.1" customHeight="1">
      <c r="A28" s="1168"/>
      <c r="B28" s="1169"/>
      <c r="C28" s="1170"/>
      <c r="D28" s="645"/>
      <c r="E28" s="667" t="s">
        <v>442</v>
      </c>
      <c r="F28" s="48">
        <v>1000</v>
      </c>
      <c r="G28" s="13">
        <v>600</v>
      </c>
      <c r="H28" s="14">
        <v>170</v>
      </c>
      <c r="I28" s="93">
        <v>3</v>
      </c>
      <c r="J28" s="55">
        <f t="shared" si="0"/>
        <v>1.8</v>
      </c>
      <c r="K28" s="55">
        <f t="shared" si="1"/>
        <v>0.30599999999999999</v>
      </c>
      <c r="L28" s="11">
        <f t="shared" si="2"/>
        <v>486.92250000000001</v>
      </c>
      <c r="M28" s="375">
        <f t="shared" si="3"/>
        <v>2864.25</v>
      </c>
      <c r="N28" s="11">
        <v>3819</v>
      </c>
    </row>
    <row r="29" spans="1:14" ht="14.1" customHeight="1">
      <c r="A29" s="1168"/>
      <c r="B29" s="1169"/>
      <c r="C29" s="1170"/>
      <c r="D29" s="1094" t="s">
        <v>454</v>
      </c>
      <c r="E29" s="667" t="s">
        <v>442</v>
      </c>
      <c r="F29" s="48">
        <v>1000</v>
      </c>
      <c r="G29" s="13">
        <v>600</v>
      </c>
      <c r="H29" s="94">
        <v>180</v>
      </c>
      <c r="I29" s="93">
        <v>3</v>
      </c>
      <c r="J29" s="55">
        <f t="shared" si="0"/>
        <v>1.8</v>
      </c>
      <c r="K29" s="55">
        <f t="shared" si="1"/>
        <v>0.32400000000000001</v>
      </c>
      <c r="L29" s="11">
        <f t="shared" si="2"/>
        <v>509.49</v>
      </c>
      <c r="M29" s="375">
        <f t="shared" si="3"/>
        <v>2830.5</v>
      </c>
      <c r="N29" s="11">
        <v>3774</v>
      </c>
    </row>
    <row r="30" spans="1:14" ht="14.1" customHeight="1">
      <c r="A30" s="1168"/>
      <c r="B30" s="1169"/>
      <c r="C30" s="1170"/>
      <c r="D30" s="1094"/>
      <c r="E30" s="667" t="s">
        <v>442</v>
      </c>
      <c r="F30" s="48">
        <v>1000</v>
      </c>
      <c r="G30" s="13">
        <v>600</v>
      </c>
      <c r="H30" s="14">
        <v>190</v>
      </c>
      <c r="I30" s="93">
        <v>3</v>
      </c>
      <c r="J30" s="55">
        <f t="shared" si="0"/>
        <v>1.8</v>
      </c>
      <c r="K30" s="55">
        <f t="shared" si="1"/>
        <v>0.34200000000000003</v>
      </c>
      <c r="L30" s="11">
        <f t="shared" si="2"/>
        <v>532.95000000000005</v>
      </c>
      <c r="M30" s="375">
        <f t="shared" si="3"/>
        <v>2805</v>
      </c>
      <c r="N30" s="11">
        <v>3740</v>
      </c>
    </row>
    <row r="31" spans="1:14" ht="14.1" customHeight="1">
      <c r="A31" s="1168"/>
      <c r="B31" s="1169"/>
      <c r="C31" s="1170"/>
      <c r="D31" s="1094"/>
      <c r="E31" s="667" t="s">
        <v>442</v>
      </c>
      <c r="F31" s="48">
        <v>1000</v>
      </c>
      <c r="G31" s="13">
        <v>600</v>
      </c>
      <c r="H31" s="14">
        <v>200</v>
      </c>
      <c r="I31" s="93">
        <v>3</v>
      </c>
      <c r="J31" s="55">
        <f t="shared" si="0"/>
        <v>1.8</v>
      </c>
      <c r="K31" s="55">
        <f t="shared" si="1"/>
        <v>0.36</v>
      </c>
      <c r="L31" s="11">
        <f t="shared" si="2"/>
        <v>555.44999999999993</v>
      </c>
      <c r="M31" s="375">
        <f t="shared" si="3"/>
        <v>2777.25</v>
      </c>
      <c r="N31" s="11">
        <v>3703</v>
      </c>
    </row>
    <row r="32" spans="1:14" ht="14.1" customHeight="1">
      <c r="A32" s="1168"/>
      <c r="B32" s="1169"/>
      <c r="C32" s="1170"/>
      <c r="D32" s="1094"/>
      <c r="E32" s="667" t="s">
        <v>442</v>
      </c>
      <c r="F32" s="48">
        <v>1000</v>
      </c>
      <c r="G32" s="13">
        <v>600</v>
      </c>
      <c r="H32" s="14">
        <v>210</v>
      </c>
      <c r="I32" s="93">
        <v>3</v>
      </c>
      <c r="J32" s="55">
        <f t="shared" si="0"/>
        <v>1.8</v>
      </c>
      <c r="K32" s="55">
        <f t="shared" si="1"/>
        <v>0.378</v>
      </c>
      <c r="L32" s="11">
        <f t="shared" si="2"/>
        <v>583.22249999999997</v>
      </c>
      <c r="M32" s="375">
        <f t="shared" si="3"/>
        <v>2777.25</v>
      </c>
      <c r="N32" s="11">
        <v>3703</v>
      </c>
    </row>
    <row r="33" spans="1:14" ht="14.1" customHeight="1">
      <c r="A33" s="1168"/>
      <c r="B33" s="1169"/>
      <c r="C33" s="1170"/>
      <c r="D33" s="1094"/>
      <c r="E33" s="667" t="s">
        <v>442</v>
      </c>
      <c r="F33" s="48">
        <v>1000</v>
      </c>
      <c r="G33" s="13">
        <v>600</v>
      </c>
      <c r="H33" s="14">
        <v>220</v>
      </c>
      <c r="I33" s="93">
        <v>2</v>
      </c>
      <c r="J33" s="55">
        <f t="shared" si="0"/>
        <v>1.2</v>
      </c>
      <c r="K33" s="55">
        <f t="shared" si="1"/>
        <v>0.26400000000000001</v>
      </c>
      <c r="L33" s="11">
        <f t="shared" si="2"/>
        <v>610.99500000000012</v>
      </c>
      <c r="M33" s="375">
        <f t="shared" si="3"/>
        <v>2777.25</v>
      </c>
      <c r="N33" s="11">
        <v>3703</v>
      </c>
    </row>
    <row r="34" spans="1:14" ht="14.1" customHeight="1">
      <c r="A34" s="1168"/>
      <c r="B34" s="1169"/>
      <c r="C34" s="1170"/>
      <c r="D34" s="1094"/>
      <c r="E34" s="667" t="s">
        <v>442</v>
      </c>
      <c r="F34" s="48">
        <v>1000</v>
      </c>
      <c r="G34" s="13">
        <v>600</v>
      </c>
      <c r="H34" s="14">
        <v>230</v>
      </c>
      <c r="I34" s="93">
        <v>2</v>
      </c>
      <c r="J34" s="55">
        <f t="shared" si="0"/>
        <v>1.2</v>
      </c>
      <c r="K34" s="55">
        <f t="shared" si="1"/>
        <v>0.27600000000000002</v>
      </c>
      <c r="L34" s="11">
        <f t="shared" si="2"/>
        <v>638.76750000000004</v>
      </c>
      <c r="M34" s="375">
        <f t="shared" si="3"/>
        <v>2777.25</v>
      </c>
      <c r="N34" s="11">
        <v>3703</v>
      </c>
    </row>
    <row r="35" spans="1:14" ht="14.1" customHeight="1">
      <c r="A35" s="1168"/>
      <c r="B35" s="1169"/>
      <c r="C35" s="1170"/>
      <c r="E35" s="668" t="s">
        <v>442</v>
      </c>
      <c r="F35" s="48">
        <v>1000</v>
      </c>
      <c r="G35" s="13">
        <v>600</v>
      </c>
      <c r="H35" s="14">
        <v>240</v>
      </c>
      <c r="I35" s="93">
        <v>2</v>
      </c>
      <c r="J35" s="55">
        <f t="shared" si="0"/>
        <v>1.2</v>
      </c>
      <c r="K35" s="55">
        <f t="shared" si="1"/>
        <v>0.28799999999999998</v>
      </c>
      <c r="L35" s="11">
        <f t="shared" si="2"/>
        <v>666.54</v>
      </c>
      <c r="M35" s="375">
        <f t="shared" si="3"/>
        <v>2777.25</v>
      </c>
      <c r="N35" s="11">
        <v>3703</v>
      </c>
    </row>
    <row r="36" spans="1:14" ht="14.1" customHeight="1">
      <c r="A36" s="1171"/>
      <c r="B36" s="1172"/>
      <c r="C36" s="1173"/>
      <c r="D36" s="231"/>
      <c r="E36" s="670" t="s">
        <v>442</v>
      </c>
      <c r="F36" s="75">
        <v>1000</v>
      </c>
      <c r="G36" s="76">
        <v>600</v>
      </c>
      <c r="H36" s="64">
        <v>250</v>
      </c>
      <c r="I36" s="361">
        <v>2</v>
      </c>
      <c r="J36" s="79">
        <f t="shared" si="0"/>
        <v>1.2</v>
      </c>
      <c r="K36" s="79">
        <f t="shared" si="1"/>
        <v>0.3</v>
      </c>
      <c r="L36" s="68">
        <f t="shared" si="2"/>
        <v>694.3125</v>
      </c>
      <c r="M36" s="455">
        <f t="shared" si="3"/>
        <v>2777.25</v>
      </c>
      <c r="N36" s="11">
        <v>3703</v>
      </c>
    </row>
    <row r="37" spans="1:14" ht="14.1" customHeight="1">
      <c r="A37" s="1175" t="s">
        <v>335</v>
      </c>
      <c r="B37" s="1176"/>
      <c r="C37" s="1177"/>
      <c r="D37" s="1147" t="s">
        <v>44</v>
      </c>
      <c r="E37" s="672" t="s">
        <v>446</v>
      </c>
      <c r="F37" s="739">
        <v>1000</v>
      </c>
      <c r="G37" s="740">
        <v>600</v>
      </c>
      <c r="H37" s="879">
        <v>100</v>
      </c>
      <c r="I37" s="880">
        <v>6</v>
      </c>
      <c r="J37" s="741">
        <f t="shared" ref="J37:J47" si="4">F37*G37*I37/1000000</f>
        <v>3.6</v>
      </c>
      <c r="K37" s="741">
        <f t="shared" ref="K37:K47" si="5">F37*G37*H37*I37/1000000000</f>
        <v>0.36</v>
      </c>
      <c r="L37" s="881">
        <f t="shared" ref="L37:L47" si="6">M37*K37/J37</f>
        <v>295.125</v>
      </c>
      <c r="M37" s="742">
        <f t="shared" ref="M37:M47" si="7">N37*(100%-$M$15)</f>
        <v>2951.25</v>
      </c>
      <c r="N37" s="11">
        <v>3935</v>
      </c>
    </row>
    <row r="38" spans="1:14" ht="14.1" customHeight="1">
      <c r="A38" s="1178"/>
      <c r="B38" s="1179"/>
      <c r="C38" s="1180"/>
      <c r="D38" s="1145"/>
      <c r="E38" s="731" t="s">
        <v>442</v>
      </c>
      <c r="F38" s="370">
        <v>1000</v>
      </c>
      <c r="G38" s="371">
        <v>600</v>
      </c>
      <c r="H38" s="372">
        <v>110</v>
      </c>
      <c r="I38" s="373">
        <v>5</v>
      </c>
      <c r="J38" s="374">
        <f t="shared" si="4"/>
        <v>3</v>
      </c>
      <c r="K38" s="374">
        <f t="shared" si="5"/>
        <v>0.33</v>
      </c>
      <c r="L38" s="375">
        <f t="shared" si="6"/>
        <v>317.79000000000002</v>
      </c>
      <c r="M38" s="375">
        <f t="shared" si="7"/>
        <v>2889</v>
      </c>
      <c r="N38" s="11">
        <v>3852</v>
      </c>
    </row>
    <row r="39" spans="1:14" ht="14.1" customHeight="1">
      <c r="A39" s="1178"/>
      <c r="B39" s="1179"/>
      <c r="C39" s="1180"/>
      <c r="D39" s="1145"/>
      <c r="E39" s="731" t="s">
        <v>442</v>
      </c>
      <c r="F39" s="370">
        <v>1000</v>
      </c>
      <c r="G39" s="371">
        <v>600</v>
      </c>
      <c r="H39" s="372">
        <v>120</v>
      </c>
      <c r="I39" s="373">
        <v>5</v>
      </c>
      <c r="J39" s="374">
        <f t="shared" si="4"/>
        <v>3</v>
      </c>
      <c r="K39" s="374">
        <f t="shared" si="5"/>
        <v>0.36</v>
      </c>
      <c r="L39" s="375">
        <f t="shared" si="6"/>
        <v>337.32</v>
      </c>
      <c r="M39" s="375">
        <f t="shared" si="7"/>
        <v>2811</v>
      </c>
      <c r="N39" s="11">
        <v>3748</v>
      </c>
    </row>
    <row r="40" spans="1:14" ht="14.1" customHeight="1">
      <c r="A40" s="1178"/>
      <c r="B40" s="1179"/>
      <c r="C40" s="1180"/>
      <c r="D40" s="1145"/>
      <c r="E40" s="731" t="s">
        <v>442</v>
      </c>
      <c r="F40" s="370">
        <v>1000</v>
      </c>
      <c r="G40" s="371">
        <v>600</v>
      </c>
      <c r="H40" s="372">
        <v>130</v>
      </c>
      <c r="I40" s="373">
        <v>4</v>
      </c>
      <c r="J40" s="374">
        <f t="shared" si="4"/>
        <v>2.4</v>
      </c>
      <c r="K40" s="374">
        <f t="shared" si="5"/>
        <v>0.312</v>
      </c>
      <c r="L40" s="375">
        <f t="shared" si="6"/>
        <v>357.33750000000003</v>
      </c>
      <c r="M40" s="375">
        <f t="shared" si="7"/>
        <v>2748.75</v>
      </c>
      <c r="N40" s="11">
        <v>3665</v>
      </c>
    </row>
    <row r="41" spans="1:14" ht="14.1" customHeight="1">
      <c r="A41" s="1178"/>
      <c r="B41" s="1179"/>
      <c r="C41" s="1180"/>
      <c r="D41" s="1145"/>
      <c r="E41" s="731" t="s">
        <v>442</v>
      </c>
      <c r="F41" s="370">
        <v>1000</v>
      </c>
      <c r="G41" s="371">
        <v>600</v>
      </c>
      <c r="H41" s="372">
        <v>140</v>
      </c>
      <c r="I41" s="373">
        <v>4</v>
      </c>
      <c r="J41" s="374">
        <f t="shared" si="4"/>
        <v>2.4</v>
      </c>
      <c r="K41" s="374">
        <f t="shared" si="5"/>
        <v>0.33600000000000002</v>
      </c>
      <c r="L41" s="375">
        <f t="shared" si="6"/>
        <v>376.63500000000005</v>
      </c>
      <c r="M41" s="375">
        <f t="shared" si="7"/>
        <v>2690.25</v>
      </c>
      <c r="N41" s="11">
        <v>3587</v>
      </c>
    </row>
    <row r="42" spans="1:14" ht="14.1" customHeight="1">
      <c r="A42" s="1178"/>
      <c r="B42" s="1179"/>
      <c r="C42" s="1180"/>
      <c r="D42" s="1145"/>
      <c r="E42" s="672" t="s">
        <v>446</v>
      </c>
      <c r="F42" s="739">
        <v>1000</v>
      </c>
      <c r="G42" s="740">
        <v>600</v>
      </c>
      <c r="H42" s="879">
        <v>150</v>
      </c>
      <c r="I42" s="880">
        <v>4</v>
      </c>
      <c r="J42" s="741">
        <f t="shared" si="4"/>
        <v>2.4</v>
      </c>
      <c r="K42" s="741">
        <f t="shared" si="5"/>
        <v>0.36</v>
      </c>
      <c r="L42" s="881">
        <f t="shared" si="6"/>
        <v>393.3</v>
      </c>
      <c r="M42" s="742">
        <f t="shared" si="7"/>
        <v>2622</v>
      </c>
      <c r="N42" s="11">
        <v>3496</v>
      </c>
    </row>
    <row r="43" spans="1:14" ht="14.1" customHeight="1">
      <c r="A43" s="1178"/>
      <c r="B43" s="1179"/>
      <c r="C43" s="1180"/>
      <c r="D43" s="1145"/>
      <c r="E43" s="731" t="s">
        <v>442</v>
      </c>
      <c r="F43" s="370">
        <v>1000</v>
      </c>
      <c r="G43" s="371">
        <v>600</v>
      </c>
      <c r="H43" s="376">
        <v>160</v>
      </c>
      <c r="I43" s="373">
        <v>3</v>
      </c>
      <c r="J43" s="374">
        <f t="shared" si="4"/>
        <v>1.8</v>
      </c>
      <c r="K43" s="374">
        <f t="shared" si="5"/>
        <v>0.28799999999999998</v>
      </c>
      <c r="L43" s="375">
        <f t="shared" si="6"/>
        <v>417.35999999999996</v>
      </c>
      <c r="M43" s="375">
        <f t="shared" si="7"/>
        <v>2608.5</v>
      </c>
      <c r="N43" s="11">
        <v>3478</v>
      </c>
    </row>
    <row r="44" spans="1:14" ht="14.1" customHeight="1">
      <c r="A44" s="1178"/>
      <c r="B44" s="1179"/>
      <c r="C44" s="1180"/>
      <c r="D44" s="658" t="s">
        <v>336</v>
      </c>
      <c r="E44" s="732" t="s">
        <v>442</v>
      </c>
      <c r="F44" s="370">
        <v>1000</v>
      </c>
      <c r="G44" s="371">
        <v>600</v>
      </c>
      <c r="H44" s="376">
        <v>170</v>
      </c>
      <c r="I44" s="373">
        <v>3</v>
      </c>
      <c r="J44" s="374">
        <f t="shared" si="4"/>
        <v>1.8</v>
      </c>
      <c r="K44" s="374">
        <f t="shared" si="5"/>
        <v>0.30599999999999999</v>
      </c>
      <c r="L44" s="375">
        <f t="shared" si="6"/>
        <v>438.21750000000003</v>
      </c>
      <c r="M44" s="375">
        <f t="shared" si="7"/>
        <v>2577.75</v>
      </c>
      <c r="N44" s="11">
        <v>3437</v>
      </c>
    </row>
    <row r="45" spans="1:14" ht="14.1" customHeight="1">
      <c r="A45" s="1178"/>
      <c r="B45" s="1179"/>
      <c r="C45" s="1180"/>
      <c r="D45" s="851"/>
      <c r="E45" s="733" t="s">
        <v>442</v>
      </c>
      <c r="F45" s="370">
        <v>1000</v>
      </c>
      <c r="G45" s="371">
        <v>600</v>
      </c>
      <c r="H45" s="372">
        <v>180</v>
      </c>
      <c r="I45" s="373">
        <v>3</v>
      </c>
      <c r="J45" s="374">
        <f t="shared" si="4"/>
        <v>1.8</v>
      </c>
      <c r="K45" s="374">
        <f t="shared" si="5"/>
        <v>0.32400000000000001</v>
      </c>
      <c r="L45" s="375">
        <f t="shared" si="6"/>
        <v>458.73</v>
      </c>
      <c r="M45" s="375">
        <f t="shared" si="7"/>
        <v>2548.5</v>
      </c>
      <c r="N45" s="11">
        <v>3398</v>
      </c>
    </row>
    <row r="46" spans="1:14" ht="14.1" customHeight="1">
      <c r="A46" s="1178"/>
      <c r="B46" s="1179"/>
      <c r="C46" s="1180"/>
      <c r="D46" s="1145" t="s">
        <v>455</v>
      </c>
      <c r="E46" s="731" t="s">
        <v>442</v>
      </c>
      <c r="F46" s="370">
        <v>1000</v>
      </c>
      <c r="G46" s="371">
        <v>600</v>
      </c>
      <c r="H46" s="376">
        <v>190</v>
      </c>
      <c r="I46" s="373">
        <v>3</v>
      </c>
      <c r="J46" s="374">
        <f t="shared" si="4"/>
        <v>1.8</v>
      </c>
      <c r="K46" s="374">
        <f t="shared" si="5"/>
        <v>0.34200000000000003</v>
      </c>
      <c r="L46" s="375">
        <f t="shared" si="6"/>
        <v>479.79750000000001</v>
      </c>
      <c r="M46" s="375">
        <f t="shared" si="7"/>
        <v>2525.25</v>
      </c>
      <c r="N46" s="11">
        <v>3367</v>
      </c>
    </row>
    <row r="47" spans="1:14" ht="14.1" customHeight="1">
      <c r="A47" s="1181"/>
      <c r="B47" s="1182"/>
      <c r="C47" s="1183"/>
      <c r="D47" s="1146"/>
      <c r="E47" s="734" t="s">
        <v>442</v>
      </c>
      <c r="F47" s="551">
        <v>1000</v>
      </c>
      <c r="G47" s="424">
        <v>600</v>
      </c>
      <c r="H47" s="425">
        <v>200</v>
      </c>
      <c r="I47" s="852">
        <v>3</v>
      </c>
      <c r="J47" s="427">
        <f t="shared" si="4"/>
        <v>1.8</v>
      </c>
      <c r="K47" s="427">
        <f t="shared" si="5"/>
        <v>0.36</v>
      </c>
      <c r="L47" s="455">
        <f t="shared" si="6"/>
        <v>500.09999999999997</v>
      </c>
      <c r="M47" s="455">
        <f t="shared" si="7"/>
        <v>2500.5</v>
      </c>
      <c r="N47" s="11">
        <v>3334</v>
      </c>
    </row>
    <row r="48" spans="1:14" ht="14.1" customHeight="1">
      <c r="A48" s="1085" t="s">
        <v>12</v>
      </c>
      <c r="B48" s="1086"/>
      <c r="C48" s="1087"/>
      <c r="D48" s="1103" t="s">
        <v>46</v>
      </c>
      <c r="E48" s="659" t="s">
        <v>442</v>
      </c>
      <c r="F48" s="50">
        <v>1000</v>
      </c>
      <c r="G48" s="51">
        <v>600</v>
      </c>
      <c r="H48" s="81">
        <v>30</v>
      </c>
      <c r="I48" s="53">
        <v>8</v>
      </c>
      <c r="J48" s="54">
        <f t="shared" si="0"/>
        <v>4.8</v>
      </c>
      <c r="K48" s="54">
        <f t="shared" si="1"/>
        <v>0.14399999999999999</v>
      </c>
      <c r="L48" s="383">
        <f t="shared" ref="L48:L64" si="8">M48/1000*H48</f>
        <v>123.9075</v>
      </c>
      <c r="M48" s="383">
        <f>N48*(100%-$M$15)</f>
        <v>4130.25</v>
      </c>
      <c r="N48" s="47">
        <v>5507</v>
      </c>
    </row>
    <row r="49" spans="1:14" ht="14.1" customHeight="1">
      <c r="A49" s="1088"/>
      <c r="B49" s="1089"/>
      <c r="C49" s="1090"/>
      <c r="D49" s="1084"/>
      <c r="E49" s="660" t="s">
        <v>442</v>
      </c>
      <c r="F49" s="56">
        <v>1000</v>
      </c>
      <c r="G49" s="57">
        <v>600</v>
      </c>
      <c r="H49" s="58">
        <v>40</v>
      </c>
      <c r="I49" s="59">
        <v>8</v>
      </c>
      <c r="J49" s="60">
        <f t="shared" si="0"/>
        <v>4.8</v>
      </c>
      <c r="K49" s="60">
        <f t="shared" si="1"/>
        <v>0.192</v>
      </c>
      <c r="L49" s="82">
        <f t="shared" si="8"/>
        <v>157.35</v>
      </c>
      <c r="M49" s="369">
        <f t="shared" si="3"/>
        <v>3933.75</v>
      </c>
      <c r="N49" s="11">
        <v>5245</v>
      </c>
    </row>
    <row r="50" spans="1:14" ht="14.1" customHeight="1">
      <c r="A50" s="1088"/>
      <c r="B50" s="1089"/>
      <c r="C50" s="1090"/>
      <c r="D50" s="1084"/>
      <c r="E50" s="693" t="s">
        <v>445</v>
      </c>
      <c r="F50" s="720">
        <v>1000</v>
      </c>
      <c r="G50" s="721">
        <v>600</v>
      </c>
      <c r="H50" s="737">
        <v>50</v>
      </c>
      <c r="I50" s="723">
        <v>6</v>
      </c>
      <c r="J50" s="724">
        <f t="shared" si="0"/>
        <v>3.6</v>
      </c>
      <c r="K50" s="724">
        <f t="shared" si="1"/>
        <v>0.18</v>
      </c>
      <c r="L50" s="725">
        <f t="shared" si="8"/>
        <v>190.95</v>
      </c>
      <c r="M50" s="725">
        <f t="shared" si="3"/>
        <v>3819</v>
      </c>
      <c r="N50" s="11">
        <v>5092</v>
      </c>
    </row>
    <row r="51" spans="1:14" ht="14.1" customHeight="1">
      <c r="A51" s="1088"/>
      <c r="B51" s="1089"/>
      <c r="C51" s="1090"/>
      <c r="D51" s="1084"/>
      <c r="E51" s="660" t="s">
        <v>442</v>
      </c>
      <c r="F51" s="56">
        <v>1000</v>
      </c>
      <c r="G51" s="57">
        <v>600</v>
      </c>
      <c r="H51" s="58">
        <v>60</v>
      </c>
      <c r="I51" s="59">
        <v>6</v>
      </c>
      <c r="J51" s="60">
        <f t="shared" si="0"/>
        <v>3.6</v>
      </c>
      <c r="K51" s="60">
        <f t="shared" si="1"/>
        <v>0.216</v>
      </c>
      <c r="L51" s="95">
        <f t="shared" si="8"/>
        <v>236.02499999999998</v>
      </c>
      <c r="M51" s="369">
        <f t="shared" si="3"/>
        <v>3933.75</v>
      </c>
      <c r="N51" s="11">
        <v>5245</v>
      </c>
    </row>
    <row r="52" spans="1:14" ht="14.1" customHeight="1">
      <c r="A52" s="1088"/>
      <c r="B52" s="1089"/>
      <c r="C52" s="1090"/>
      <c r="D52" s="98"/>
      <c r="E52" s="660" t="s">
        <v>442</v>
      </c>
      <c r="F52" s="56">
        <v>1000</v>
      </c>
      <c r="G52" s="57">
        <v>600</v>
      </c>
      <c r="H52" s="58">
        <v>70</v>
      </c>
      <c r="I52" s="59">
        <v>4</v>
      </c>
      <c r="J52" s="60">
        <f t="shared" si="0"/>
        <v>2.4</v>
      </c>
      <c r="K52" s="60">
        <f t="shared" si="1"/>
        <v>0.16800000000000001</v>
      </c>
      <c r="L52" s="95">
        <f t="shared" si="8"/>
        <v>275.36250000000001</v>
      </c>
      <c r="M52" s="369">
        <f t="shared" si="3"/>
        <v>3933.75</v>
      </c>
      <c r="N52" s="11">
        <v>5245</v>
      </c>
    </row>
    <row r="53" spans="1:14" ht="14.1" customHeight="1">
      <c r="A53" s="1088"/>
      <c r="B53" s="1089"/>
      <c r="C53" s="1090"/>
      <c r="D53" s="1084" t="s">
        <v>83</v>
      </c>
      <c r="E53" s="660" t="s">
        <v>442</v>
      </c>
      <c r="F53" s="56">
        <v>1000</v>
      </c>
      <c r="G53" s="57">
        <v>600</v>
      </c>
      <c r="H53" s="58">
        <v>80</v>
      </c>
      <c r="I53" s="59">
        <v>4</v>
      </c>
      <c r="J53" s="60">
        <f t="shared" si="0"/>
        <v>2.4</v>
      </c>
      <c r="K53" s="60">
        <f t="shared" si="1"/>
        <v>0.192</v>
      </c>
      <c r="L53" s="95">
        <f t="shared" si="8"/>
        <v>314.7</v>
      </c>
      <c r="M53" s="369">
        <f t="shared" si="3"/>
        <v>3933.75</v>
      </c>
      <c r="N53" s="11">
        <v>5245</v>
      </c>
    </row>
    <row r="54" spans="1:14" ht="14.1" customHeight="1">
      <c r="A54" s="1088"/>
      <c r="B54" s="1089"/>
      <c r="C54" s="1090"/>
      <c r="D54" s="1084"/>
      <c r="E54" s="660" t="s">
        <v>442</v>
      </c>
      <c r="F54" s="56">
        <v>1000</v>
      </c>
      <c r="G54" s="57">
        <v>600</v>
      </c>
      <c r="H54" s="58">
        <v>90</v>
      </c>
      <c r="I54" s="59">
        <v>4</v>
      </c>
      <c r="J54" s="60">
        <f t="shared" si="0"/>
        <v>2.4</v>
      </c>
      <c r="K54" s="60">
        <f t="shared" si="1"/>
        <v>0.216</v>
      </c>
      <c r="L54" s="95">
        <f t="shared" si="8"/>
        <v>354.03749999999997</v>
      </c>
      <c r="M54" s="369">
        <f t="shared" si="3"/>
        <v>3933.75</v>
      </c>
      <c r="N54" s="11">
        <v>5245</v>
      </c>
    </row>
    <row r="55" spans="1:14" ht="14.1" customHeight="1">
      <c r="A55" s="1088"/>
      <c r="B55" s="1089"/>
      <c r="C55" s="1090"/>
      <c r="D55" s="160"/>
      <c r="E55" s="693" t="s">
        <v>445</v>
      </c>
      <c r="F55" s="720">
        <v>1000</v>
      </c>
      <c r="G55" s="721">
        <v>600</v>
      </c>
      <c r="H55" s="737">
        <v>100</v>
      </c>
      <c r="I55" s="723">
        <v>3</v>
      </c>
      <c r="J55" s="724">
        <f t="shared" si="0"/>
        <v>1.8</v>
      </c>
      <c r="K55" s="724">
        <f t="shared" si="1"/>
        <v>0.18</v>
      </c>
      <c r="L55" s="699">
        <f t="shared" si="8"/>
        <v>381.9</v>
      </c>
      <c r="M55" s="700">
        <f t="shared" si="3"/>
        <v>3819</v>
      </c>
      <c r="N55" s="11">
        <v>5092</v>
      </c>
    </row>
    <row r="56" spans="1:14" ht="14.1" customHeight="1">
      <c r="A56" s="1088"/>
      <c r="B56" s="1089"/>
      <c r="C56" s="1090"/>
      <c r="D56" s="1144" t="s">
        <v>456</v>
      </c>
      <c r="E56" s="664" t="s">
        <v>442</v>
      </c>
      <c r="F56" s="56">
        <v>1000</v>
      </c>
      <c r="G56" s="57">
        <v>600</v>
      </c>
      <c r="H56" s="58">
        <v>110</v>
      </c>
      <c r="I56" s="59">
        <v>3</v>
      </c>
      <c r="J56" s="60">
        <f t="shared" si="0"/>
        <v>1.8</v>
      </c>
      <c r="K56" s="60">
        <f t="shared" si="1"/>
        <v>0.19800000000000001</v>
      </c>
      <c r="L56" s="61">
        <f t="shared" si="8"/>
        <v>432.71249999999998</v>
      </c>
      <c r="M56" s="375">
        <f t="shared" si="3"/>
        <v>3933.75</v>
      </c>
      <c r="N56" s="11">
        <v>5245</v>
      </c>
    </row>
    <row r="57" spans="1:14" ht="14.1" customHeight="1">
      <c r="A57" s="1088"/>
      <c r="B57" s="1089"/>
      <c r="C57" s="1090"/>
      <c r="D57" s="1144"/>
      <c r="E57" s="664" t="s">
        <v>442</v>
      </c>
      <c r="F57" s="56">
        <v>1000</v>
      </c>
      <c r="G57" s="57">
        <v>600</v>
      </c>
      <c r="H57" s="58">
        <v>120</v>
      </c>
      <c r="I57" s="59">
        <v>3</v>
      </c>
      <c r="J57" s="60">
        <f t="shared" si="0"/>
        <v>1.8</v>
      </c>
      <c r="K57" s="60">
        <f t="shared" si="1"/>
        <v>0.216</v>
      </c>
      <c r="L57" s="61">
        <f t="shared" si="8"/>
        <v>472.04999999999995</v>
      </c>
      <c r="M57" s="375">
        <f t="shared" si="3"/>
        <v>3933.75</v>
      </c>
      <c r="N57" s="11">
        <v>5245</v>
      </c>
    </row>
    <row r="58" spans="1:14" ht="14.1" customHeight="1">
      <c r="A58" s="1088"/>
      <c r="B58" s="1089"/>
      <c r="C58" s="1090"/>
      <c r="D58" s="1144"/>
      <c r="E58" s="664" t="s">
        <v>442</v>
      </c>
      <c r="F58" s="56">
        <v>1000</v>
      </c>
      <c r="G58" s="57">
        <v>600</v>
      </c>
      <c r="H58" s="58">
        <v>130</v>
      </c>
      <c r="I58" s="59">
        <v>2</v>
      </c>
      <c r="J58" s="60">
        <f t="shared" si="0"/>
        <v>1.2</v>
      </c>
      <c r="K58" s="60">
        <f t="shared" si="1"/>
        <v>0.156</v>
      </c>
      <c r="L58" s="61">
        <f t="shared" si="8"/>
        <v>511.38749999999999</v>
      </c>
      <c r="M58" s="375">
        <f t="shared" si="3"/>
        <v>3933.75</v>
      </c>
      <c r="N58" s="11">
        <v>5245</v>
      </c>
    </row>
    <row r="59" spans="1:14" ht="14.1" customHeight="1">
      <c r="A59" s="1088"/>
      <c r="B59" s="1089"/>
      <c r="C59" s="1090"/>
      <c r="D59" s="1144"/>
      <c r="E59" s="664" t="s">
        <v>442</v>
      </c>
      <c r="F59" s="56">
        <v>1000</v>
      </c>
      <c r="G59" s="57">
        <v>600</v>
      </c>
      <c r="H59" s="58">
        <v>140</v>
      </c>
      <c r="I59" s="59">
        <v>2</v>
      </c>
      <c r="J59" s="60">
        <f t="shared" si="0"/>
        <v>1.2</v>
      </c>
      <c r="K59" s="60">
        <f t="shared" si="1"/>
        <v>0.16800000000000001</v>
      </c>
      <c r="L59" s="61">
        <f t="shared" si="8"/>
        <v>550.72500000000002</v>
      </c>
      <c r="M59" s="375">
        <f t="shared" si="3"/>
        <v>3933.75</v>
      </c>
      <c r="N59" s="11">
        <v>5245</v>
      </c>
    </row>
    <row r="60" spans="1:14" ht="14.1" customHeight="1">
      <c r="A60" s="1088"/>
      <c r="B60" s="1089"/>
      <c r="C60" s="1090"/>
      <c r="D60" s="1144"/>
      <c r="E60" s="664" t="s">
        <v>442</v>
      </c>
      <c r="F60" s="48">
        <v>1000</v>
      </c>
      <c r="G60" s="13">
        <v>600</v>
      </c>
      <c r="H60" s="58">
        <v>150</v>
      </c>
      <c r="I60" s="15">
        <v>2</v>
      </c>
      <c r="J60" s="55">
        <f t="shared" si="0"/>
        <v>1.2</v>
      </c>
      <c r="K60" s="55">
        <f t="shared" si="1"/>
        <v>0.18</v>
      </c>
      <c r="L60" s="11">
        <f t="shared" si="8"/>
        <v>590.0625</v>
      </c>
      <c r="M60" s="375">
        <f t="shared" si="3"/>
        <v>3933.75</v>
      </c>
      <c r="N60" s="11">
        <v>5245</v>
      </c>
    </row>
    <row r="61" spans="1:14" ht="14.1" customHeight="1">
      <c r="A61" s="1088"/>
      <c r="B61" s="1089"/>
      <c r="C61" s="1090"/>
      <c r="D61" s="98"/>
      <c r="E61" s="660" t="s">
        <v>442</v>
      </c>
      <c r="F61" s="70">
        <v>1000</v>
      </c>
      <c r="G61" s="71">
        <v>600</v>
      </c>
      <c r="H61" s="58">
        <v>160</v>
      </c>
      <c r="I61" s="73">
        <v>2</v>
      </c>
      <c r="J61" s="74">
        <f t="shared" si="0"/>
        <v>1.2</v>
      </c>
      <c r="K61" s="74">
        <f t="shared" si="1"/>
        <v>0.192</v>
      </c>
      <c r="L61" s="96">
        <f t="shared" si="8"/>
        <v>629.4</v>
      </c>
      <c r="M61" s="456">
        <f t="shared" si="3"/>
        <v>3933.75</v>
      </c>
      <c r="N61" s="11">
        <v>5245</v>
      </c>
    </row>
    <row r="62" spans="1:14" ht="14.1" customHeight="1">
      <c r="A62" s="1088"/>
      <c r="B62" s="1089"/>
      <c r="C62" s="1090"/>
      <c r="D62" s="98"/>
      <c r="E62" s="660" t="s">
        <v>442</v>
      </c>
      <c r="F62" s="70">
        <v>1000</v>
      </c>
      <c r="G62" s="71">
        <v>600</v>
      </c>
      <c r="H62" s="58">
        <v>170</v>
      </c>
      <c r="I62" s="73">
        <v>2</v>
      </c>
      <c r="J62" s="74">
        <f t="shared" ref="J62:J98" si="9">F62*G62*I62/1000000</f>
        <v>1.2</v>
      </c>
      <c r="K62" s="74">
        <f t="shared" ref="K62:K98" si="10">F62*G62*H62*I62/1000000000</f>
        <v>0.20399999999999999</v>
      </c>
      <c r="L62" s="96">
        <f t="shared" si="8"/>
        <v>668.73749999999995</v>
      </c>
      <c r="M62" s="456">
        <f t="shared" si="3"/>
        <v>3933.75</v>
      </c>
      <c r="N62" s="11">
        <v>5245</v>
      </c>
    </row>
    <row r="63" spans="1:14" ht="14.1" customHeight="1">
      <c r="A63" s="1088"/>
      <c r="B63" s="1089"/>
      <c r="C63" s="1090"/>
      <c r="D63" s="98"/>
      <c r="E63" s="660" t="s">
        <v>442</v>
      </c>
      <c r="F63" s="70">
        <v>1000</v>
      </c>
      <c r="G63" s="71">
        <v>600</v>
      </c>
      <c r="H63" s="58">
        <v>180</v>
      </c>
      <c r="I63" s="73">
        <v>2</v>
      </c>
      <c r="J63" s="74">
        <f t="shared" si="9"/>
        <v>1.2</v>
      </c>
      <c r="K63" s="74">
        <f t="shared" si="10"/>
        <v>0.216</v>
      </c>
      <c r="L63" s="96">
        <f t="shared" si="8"/>
        <v>708.07499999999993</v>
      </c>
      <c r="M63" s="456">
        <f t="shared" si="3"/>
        <v>3933.75</v>
      </c>
      <c r="N63" s="11">
        <v>5245</v>
      </c>
    </row>
    <row r="64" spans="1:14" ht="14.1" customHeight="1">
      <c r="A64" s="1088"/>
      <c r="B64" s="1089"/>
      <c r="C64" s="1090"/>
      <c r="D64" s="98"/>
      <c r="E64" s="660" t="s">
        <v>442</v>
      </c>
      <c r="F64" s="70">
        <v>1000</v>
      </c>
      <c r="G64" s="71">
        <v>600</v>
      </c>
      <c r="H64" s="58">
        <v>190</v>
      </c>
      <c r="I64" s="73">
        <v>2</v>
      </c>
      <c r="J64" s="74">
        <f t="shared" si="9"/>
        <v>1.2</v>
      </c>
      <c r="K64" s="74">
        <f t="shared" si="10"/>
        <v>0.22800000000000001</v>
      </c>
      <c r="L64" s="96">
        <f t="shared" si="8"/>
        <v>747.41250000000002</v>
      </c>
      <c r="M64" s="456">
        <f t="shared" si="3"/>
        <v>3933.75</v>
      </c>
      <c r="N64" s="11">
        <v>5245</v>
      </c>
    </row>
    <row r="65" spans="1:21" ht="14.1" customHeight="1">
      <c r="A65" s="1091"/>
      <c r="B65" s="1092"/>
      <c r="C65" s="1093"/>
      <c r="D65" s="24"/>
      <c r="E65" s="661" t="s">
        <v>442</v>
      </c>
      <c r="F65" s="75">
        <v>1000</v>
      </c>
      <c r="G65" s="76">
        <v>600</v>
      </c>
      <c r="H65" s="64">
        <v>200</v>
      </c>
      <c r="I65" s="78">
        <v>2</v>
      </c>
      <c r="J65" s="79">
        <f t="shared" si="9"/>
        <v>1.2</v>
      </c>
      <c r="K65" s="79">
        <f t="shared" si="10"/>
        <v>0.24</v>
      </c>
      <c r="L65" s="68">
        <f>M65/1000*H65</f>
        <v>786.75</v>
      </c>
      <c r="M65" s="455">
        <f t="shared" si="3"/>
        <v>3933.75</v>
      </c>
      <c r="N65" s="68">
        <v>5245</v>
      </c>
    </row>
    <row r="66" spans="1:21" ht="14.1" customHeight="1">
      <c r="A66" s="1085" t="s">
        <v>40</v>
      </c>
      <c r="B66" s="1157"/>
      <c r="C66" s="1158"/>
      <c r="D66" s="1103" t="s">
        <v>59</v>
      </c>
      <c r="E66" s="659" t="s">
        <v>442</v>
      </c>
      <c r="F66" s="50">
        <v>1000</v>
      </c>
      <c r="G66" s="51">
        <v>600</v>
      </c>
      <c r="H66" s="52">
        <v>50</v>
      </c>
      <c r="I66" s="53">
        <v>10</v>
      </c>
      <c r="J66" s="54">
        <f t="shared" si="9"/>
        <v>6</v>
      </c>
      <c r="K66" s="54">
        <f t="shared" si="10"/>
        <v>0.3</v>
      </c>
      <c r="L66" s="47">
        <f t="shared" ref="L66:L81" si="11">M66*K66/J66</f>
        <v>114.9375</v>
      </c>
      <c r="M66" s="47">
        <f t="shared" si="3"/>
        <v>2298.75</v>
      </c>
      <c r="N66" s="82">
        <v>3065</v>
      </c>
      <c r="O66" s="1002"/>
    </row>
    <row r="67" spans="1:21" ht="14.1" customHeight="1">
      <c r="A67" s="1088"/>
      <c r="B67" s="1159"/>
      <c r="C67" s="1160"/>
      <c r="D67" s="1084"/>
      <c r="E67" s="660" t="s">
        <v>442</v>
      </c>
      <c r="F67" s="56">
        <v>1000</v>
      </c>
      <c r="G67" s="57">
        <v>600</v>
      </c>
      <c r="H67" s="58">
        <v>60</v>
      </c>
      <c r="I67" s="73">
        <v>8</v>
      </c>
      <c r="J67" s="60">
        <f t="shared" si="9"/>
        <v>4.8</v>
      </c>
      <c r="K67" s="60">
        <f t="shared" si="10"/>
        <v>0.28799999999999998</v>
      </c>
      <c r="L67" s="61">
        <f t="shared" si="11"/>
        <v>137.92500000000001</v>
      </c>
      <c r="M67" s="11">
        <f t="shared" si="3"/>
        <v>2298.75</v>
      </c>
      <c r="N67" s="11">
        <v>3065</v>
      </c>
      <c r="T67" s="49"/>
      <c r="U67" s="49"/>
    </row>
    <row r="68" spans="1:21" ht="14.1" customHeight="1">
      <c r="A68" s="1161"/>
      <c r="B68" s="1159"/>
      <c r="C68" s="1160"/>
      <c r="D68" s="1084"/>
      <c r="E68" s="660" t="s">
        <v>442</v>
      </c>
      <c r="F68" s="48">
        <v>1000</v>
      </c>
      <c r="G68" s="13">
        <v>600</v>
      </c>
      <c r="H68" s="58">
        <v>70</v>
      </c>
      <c r="I68" s="15">
        <v>8</v>
      </c>
      <c r="J68" s="55">
        <f t="shared" si="9"/>
        <v>4.8</v>
      </c>
      <c r="K68" s="55">
        <f t="shared" si="10"/>
        <v>0.33600000000000002</v>
      </c>
      <c r="L68" s="11">
        <f t="shared" si="11"/>
        <v>160.91249999999999</v>
      </c>
      <c r="M68" s="11">
        <f t="shared" si="3"/>
        <v>2298.75</v>
      </c>
      <c r="N68" s="11">
        <v>3065</v>
      </c>
      <c r="T68" s="49"/>
      <c r="U68" s="49"/>
    </row>
    <row r="69" spans="1:21" ht="14.1" customHeight="1">
      <c r="A69" s="1161"/>
      <c r="B69" s="1159"/>
      <c r="C69" s="1160"/>
      <c r="D69" s="141"/>
      <c r="E69" s="660" t="s">
        <v>442</v>
      </c>
      <c r="F69" s="56">
        <v>1000</v>
      </c>
      <c r="G69" s="57">
        <v>600</v>
      </c>
      <c r="H69" s="58">
        <v>80</v>
      </c>
      <c r="I69" s="59">
        <v>6</v>
      </c>
      <c r="J69" s="60">
        <f t="shared" si="9"/>
        <v>3.6</v>
      </c>
      <c r="K69" s="60">
        <f t="shared" si="10"/>
        <v>0.28799999999999998</v>
      </c>
      <c r="L69" s="61">
        <f t="shared" si="11"/>
        <v>183.89999999999998</v>
      </c>
      <c r="M69" s="11">
        <f t="shared" si="3"/>
        <v>2298.75</v>
      </c>
      <c r="N69" s="11">
        <v>3065</v>
      </c>
      <c r="T69" s="49"/>
      <c r="U69" s="49"/>
    </row>
    <row r="70" spans="1:21" ht="14.1" customHeight="1">
      <c r="A70" s="1161"/>
      <c r="B70" s="1159"/>
      <c r="C70" s="1160"/>
      <c r="D70" s="141" t="s">
        <v>50</v>
      </c>
      <c r="E70" s="660" t="s">
        <v>442</v>
      </c>
      <c r="F70" s="48">
        <v>1000</v>
      </c>
      <c r="G70" s="13">
        <v>600</v>
      </c>
      <c r="H70" s="58">
        <v>90</v>
      </c>
      <c r="I70" s="15">
        <v>6</v>
      </c>
      <c r="J70" s="55">
        <f t="shared" si="9"/>
        <v>3.6</v>
      </c>
      <c r="K70" s="55">
        <f t="shared" si="10"/>
        <v>0.32400000000000001</v>
      </c>
      <c r="L70" s="11">
        <f t="shared" si="11"/>
        <v>206.88750000000002</v>
      </c>
      <c r="M70" s="11">
        <f t="shared" si="3"/>
        <v>2298.75</v>
      </c>
      <c r="N70" s="11">
        <v>3065</v>
      </c>
      <c r="T70" s="49"/>
      <c r="U70" s="49"/>
    </row>
    <row r="71" spans="1:21" ht="14.1" customHeight="1">
      <c r="A71" s="1161"/>
      <c r="B71" s="1159"/>
      <c r="C71" s="1160"/>
      <c r="D71" s="113"/>
      <c r="E71" s="660" t="s">
        <v>442</v>
      </c>
      <c r="F71" s="56">
        <v>1000</v>
      </c>
      <c r="G71" s="57">
        <v>600</v>
      </c>
      <c r="H71" s="58">
        <v>100</v>
      </c>
      <c r="I71" s="59">
        <v>5</v>
      </c>
      <c r="J71" s="60">
        <f t="shared" si="9"/>
        <v>3</v>
      </c>
      <c r="K71" s="60">
        <f t="shared" si="10"/>
        <v>0.3</v>
      </c>
      <c r="L71" s="61">
        <f t="shared" si="11"/>
        <v>229.875</v>
      </c>
      <c r="M71" s="11">
        <f t="shared" si="3"/>
        <v>2298.75</v>
      </c>
      <c r="N71" s="11">
        <v>3065</v>
      </c>
      <c r="T71" s="49"/>
      <c r="U71" s="49"/>
    </row>
    <row r="72" spans="1:21" ht="14.1" customHeight="1">
      <c r="A72" s="1161"/>
      <c r="B72" s="1159"/>
      <c r="C72" s="1160"/>
      <c r="D72" s="113"/>
      <c r="E72" s="660" t="s">
        <v>442</v>
      </c>
      <c r="F72" s="48">
        <v>1000</v>
      </c>
      <c r="G72" s="13">
        <v>600</v>
      </c>
      <c r="H72" s="58">
        <v>110</v>
      </c>
      <c r="I72" s="15">
        <v>5</v>
      </c>
      <c r="J72" s="55">
        <f t="shared" si="9"/>
        <v>3</v>
      </c>
      <c r="K72" s="55">
        <f t="shared" si="10"/>
        <v>0.33</v>
      </c>
      <c r="L72" s="11">
        <f t="shared" si="11"/>
        <v>252.86250000000004</v>
      </c>
      <c r="M72" s="11">
        <f t="shared" si="3"/>
        <v>2298.75</v>
      </c>
      <c r="N72" s="11">
        <v>3065</v>
      </c>
      <c r="T72" s="49"/>
      <c r="U72" s="49"/>
    </row>
    <row r="73" spans="1:21" ht="14.1" customHeight="1">
      <c r="A73" s="1161"/>
      <c r="B73" s="1159"/>
      <c r="C73" s="1160"/>
      <c r="D73" s="113"/>
      <c r="E73" s="660" t="s">
        <v>442</v>
      </c>
      <c r="F73" s="56">
        <v>1000</v>
      </c>
      <c r="G73" s="57">
        <v>600</v>
      </c>
      <c r="H73" s="58">
        <v>120</v>
      </c>
      <c r="I73" s="73">
        <v>4</v>
      </c>
      <c r="J73" s="60">
        <f t="shared" si="9"/>
        <v>2.4</v>
      </c>
      <c r="K73" s="60">
        <f t="shared" si="10"/>
        <v>0.28799999999999998</v>
      </c>
      <c r="L73" s="61">
        <f t="shared" si="11"/>
        <v>275.85000000000002</v>
      </c>
      <c r="M73" s="375">
        <f t="shared" si="3"/>
        <v>2298.75</v>
      </c>
      <c r="N73" s="11">
        <v>3065</v>
      </c>
      <c r="T73" s="49"/>
      <c r="U73" s="49"/>
    </row>
    <row r="74" spans="1:21" ht="14.1" customHeight="1">
      <c r="A74" s="1161"/>
      <c r="B74" s="1159"/>
      <c r="C74" s="1160"/>
      <c r="D74" s="113"/>
      <c r="E74" s="660" t="s">
        <v>442</v>
      </c>
      <c r="F74" s="48">
        <v>1000</v>
      </c>
      <c r="G74" s="13">
        <v>600</v>
      </c>
      <c r="H74" s="58">
        <v>130</v>
      </c>
      <c r="I74" s="15">
        <v>4</v>
      </c>
      <c r="J74" s="55">
        <f t="shared" si="9"/>
        <v>2.4</v>
      </c>
      <c r="K74" s="55">
        <f t="shared" si="10"/>
        <v>0.312</v>
      </c>
      <c r="L74" s="11">
        <f t="shared" si="11"/>
        <v>298.83750000000003</v>
      </c>
      <c r="M74" s="375">
        <f t="shared" si="3"/>
        <v>2298.75</v>
      </c>
      <c r="N74" s="11">
        <v>3065</v>
      </c>
      <c r="T74" s="49"/>
      <c r="U74" s="49"/>
    </row>
    <row r="75" spans="1:21" ht="14.1" customHeight="1">
      <c r="A75" s="1161"/>
      <c r="B75" s="1159"/>
      <c r="C75" s="1160"/>
      <c r="D75" s="113"/>
      <c r="E75" s="660" t="s">
        <v>442</v>
      </c>
      <c r="F75" s="56">
        <v>1000</v>
      </c>
      <c r="G75" s="57">
        <v>600</v>
      </c>
      <c r="H75" s="58">
        <v>140</v>
      </c>
      <c r="I75" s="59">
        <v>3</v>
      </c>
      <c r="J75" s="60">
        <f t="shared" si="9"/>
        <v>1.8</v>
      </c>
      <c r="K75" s="60">
        <f t="shared" si="10"/>
        <v>0.252</v>
      </c>
      <c r="L75" s="61">
        <f t="shared" si="11"/>
        <v>321.82499999999999</v>
      </c>
      <c r="M75" s="375">
        <f t="shared" si="3"/>
        <v>2298.75</v>
      </c>
      <c r="N75" s="11">
        <v>3065</v>
      </c>
    </row>
    <row r="76" spans="1:21" ht="14.1" customHeight="1">
      <c r="A76" s="1161"/>
      <c r="B76" s="1159"/>
      <c r="C76" s="1160"/>
      <c r="D76" s="113"/>
      <c r="E76" s="660" t="s">
        <v>442</v>
      </c>
      <c r="F76" s="48">
        <v>1000</v>
      </c>
      <c r="G76" s="13">
        <v>600</v>
      </c>
      <c r="H76" s="58">
        <v>150</v>
      </c>
      <c r="I76" s="15">
        <v>3</v>
      </c>
      <c r="J76" s="55">
        <f t="shared" si="9"/>
        <v>1.8</v>
      </c>
      <c r="K76" s="55">
        <f t="shared" si="10"/>
        <v>0.27</v>
      </c>
      <c r="L76" s="11">
        <f t="shared" si="11"/>
        <v>344.8125</v>
      </c>
      <c r="M76" s="375">
        <f t="shared" si="3"/>
        <v>2298.75</v>
      </c>
      <c r="N76" s="11">
        <v>3065</v>
      </c>
    </row>
    <row r="77" spans="1:21" ht="14.1" customHeight="1">
      <c r="A77" s="1161"/>
      <c r="B77" s="1159"/>
      <c r="C77" s="1160"/>
      <c r="D77" s="113"/>
      <c r="E77" s="660" t="s">
        <v>442</v>
      </c>
      <c r="F77" s="56">
        <v>1000</v>
      </c>
      <c r="G77" s="57">
        <v>600</v>
      </c>
      <c r="H77" s="58">
        <v>160</v>
      </c>
      <c r="I77" s="59">
        <v>3</v>
      </c>
      <c r="J77" s="60">
        <f t="shared" si="9"/>
        <v>1.8</v>
      </c>
      <c r="K77" s="60">
        <f t="shared" si="10"/>
        <v>0.28799999999999998</v>
      </c>
      <c r="L77" s="61">
        <f t="shared" si="11"/>
        <v>367.79999999999995</v>
      </c>
      <c r="M77" s="375">
        <f t="shared" si="3"/>
        <v>2298.75</v>
      </c>
      <c r="N77" s="11">
        <v>3065</v>
      </c>
    </row>
    <row r="78" spans="1:21" ht="14.1" customHeight="1">
      <c r="A78" s="1161"/>
      <c r="B78" s="1159"/>
      <c r="C78" s="1160"/>
      <c r="D78" s="113"/>
      <c r="E78" s="660" t="s">
        <v>442</v>
      </c>
      <c r="F78" s="48">
        <v>1000</v>
      </c>
      <c r="G78" s="13">
        <v>600</v>
      </c>
      <c r="H78" s="58">
        <v>170</v>
      </c>
      <c r="I78" s="15">
        <v>3</v>
      </c>
      <c r="J78" s="55">
        <f t="shared" si="9"/>
        <v>1.8</v>
      </c>
      <c r="K78" s="55">
        <f t="shared" si="10"/>
        <v>0.30599999999999999</v>
      </c>
      <c r="L78" s="11">
        <f t="shared" si="11"/>
        <v>390.78750000000002</v>
      </c>
      <c r="M78" s="375">
        <f t="shared" si="3"/>
        <v>2298.75</v>
      </c>
      <c r="N78" s="11">
        <v>3065</v>
      </c>
    </row>
    <row r="79" spans="1:21" ht="14.1" customHeight="1">
      <c r="A79" s="1161"/>
      <c r="B79" s="1159"/>
      <c r="C79" s="1160"/>
      <c r="D79" s="113"/>
      <c r="E79" s="660" t="s">
        <v>442</v>
      </c>
      <c r="F79" s="56">
        <v>1000</v>
      </c>
      <c r="G79" s="57">
        <v>600</v>
      </c>
      <c r="H79" s="58">
        <v>180</v>
      </c>
      <c r="I79" s="59">
        <v>3</v>
      </c>
      <c r="J79" s="60">
        <f t="shared" si="9"/>
        <v>1.8</v>
      </c>
      <c r="K79" s="60">
        <f t="shared" si="10"/>
        <v>0.32400000000000001</v>
      </c>
      <c r="L79" s="61">
        <f t="shared" si="11"/>
        <v>413.77500000000003</v>
      </c>
      <c r="M79" s="375">
        <f t="shared" si="3"/>
        <v>2298.75</v>
      </c>
      <c r="N79" s="11">
        <v>3065</v>
      </c>
    </row>
    <row r="80" spans="1:21" ht="14.1" customHeight="1">
      <c r="A80" s="1161"/>
      <c r="B80" s="1159"/>
      <c r="C80" s="1160"/>
      <c r="D80" s="113"/>
      <c r="E80" s="660" t="s">
        <v>442</v>
      </c>
      <c r="F80" s="48">
        <v>1000</v>
      </c>
      <c r="G80" s="13">
        <v>600</v>
      </c>
      <c r="H80" s="58">
        <v>190</v>
      </c>
      <c r="I80" s="15">
        <v>3</v>
      </c>
      <c r="J80" s="55">
        <f t="shared" si="9"/>
        <v>1.8</v>
      </c>
      <c r="K80" s="55">
        <f t="shared" si="10"/>
        <v>0.34200000000000003</v>
      </c>
      <c r="L80" s="11">
        <f t="shared" si="11"/>
        <v>436.76249999999999</v>
      </c>
      <c r="M80" s="375">
        <f t="shared" si="3"/>
        <v>2298.75</v>
      </c>
      <c r="N80" s="11">
        <v>3065</v>
      </c>
    </row>
    <row r="81" spans="1:14" ht="14.1" customHeight="1">
      <c r="A81" s="1162"/>
      <c r="B81" s="1163"/>
      <c r="C81" s="1164"/>
      <c r="D81" s="114"/>
      <c r="E81" s="661" t="s">
        <v>442</v>
      </c>
      <c r="F81" s="62">
        <v>1000</v>
      </c>
      <c r="G81" s="63">
        <v>600</v>
      </c>
      <c r="H81" s="64">
        <v>200</v>
      </c>
      <c r="I81" s="65">
        <v>2</v>
      </c>
      <c r="J81" s="66">
        <f t="shared" si="9"/>
        <v>1.2</v>
      </c>
      <c r="K81" s="66">
        <f t="shared" si="10"/>
        <v>0.24</v>
      </c>
      <c r="L81" s="67">
        <f t="shared" si="11"/>
        <v>459.74999999999994</v>
      </c>
      <c r="M81" s="455">
        <f t="shared" si="3"/>
        <v>2298.75</v>
      </c>
      <c r="N81" s="96">
        <v>3065</v>
      </c>
    </row>
    <row r="82" spans="1:14" s="465" customFormat="1" ht="14.1" customHeight="1">
      <c r="A82" s="1085" t="s">
        <v>337</v>
      </c>
      <c r="B82" s="1157"/>
      <c r="C82" s="1158"/>
      <c r="D82" s="1103" t="s">
        <v>59</v>
      </c>
      <c r="E82" s="659" t="s">
        <v>442</v>
      </c>
      <c r="F82" s="50">
        <v>1000</v>
      </c>
      <c r="G82" s="51">
        <v>600</v>
      </c>
      <c r="H82" s="52">
        <v>50</v>
      </c>
      <c r="I82" s="53">
        <v>12</v>
      </c>
      <c r="J82" s="54">
        <f t="shared" ref="J82:J97" si="12">F82*G82*I82/1000000</f>
        <v>7.2</v>
      </c>
      <c r="K82" s="54">
        <f t="shared" ref="K82:K97" si="13">F82*G82*H82*I82/1000000000</f>
        <v>0.36</v>
      </c>
      <c r="L82" s="47">
        <f t="shared" ref="L82:L97" si="14">M82*K82/J82</f>
        <v>103.46249999999999</v>
      </c>
      <c r="M82" s="47">
        <f t="shared" ref="M82:M97" si="15">N82*(100%-$M$15)</f>
        <v>2069.25</v>
      </c>
      <c r="N82" s="47">
        <v>2759</v>
      </c>
    </row>
    <row r="83" spans="1:14" s="465" customFormat="1" ht="14.1" customHeight="1">
      <c r="A83" s="1088"/>
      <c r="B83" s="1159"/>
      <c r="C83" s="1160"/>
      <c r="D83" s="1084"/>
      <c r="E83" s="660" t="s">
        <v>442</v>
      </c>
      <c r="F83" s="56">
        <v>1000</v>
      </c>
      <c r="G83" s="57">
        <v>600</v>
      </c>
      <c r="H83" s="58">
        <v>60</v>
      </c>
      <c r="I83" s="73">
        <v>10</v>
      </c>
      <c r="J83" s="60">
        <f t="shared" si="12"/>
        <v>6</v>
      </c>
      <c r="K83" s="60">
        <f t="shared" si="13"/>
        <v>0.36</v>
      </c>
      <c r="L83" s="61">
        <f t="shared" si="14"/>
        <v>124.15499999999999</v>
      </c>
      <c r="M83" s="11">
        <f t="shared" si="15"/>
        <v>2069.25</v>
      </c>
      <c r="N83" s="11">
        <v>2759</v>
      </c>
    </row>
    <row r="84" spans="1:14" s="465" customFormat="1" ht="14.1" customHeight="1">
      <c r="A84" s="1161"/>
      <c r="B84" s="1159"/>
      <c r="C84" s="1160"/>
      <c r="D84" s="1084"/>
      <c r="E84" s="660" t="s">
        <v>442</v>
      </c>
      <c r="F84" s="48">
        <v>1000</v>
      </c>
      <c r="G84" s="13">
        <v>600</v>
      </c>
      <c r="H84" s="58">
        <v>70</v>
      </c>
      <c r="I84" s="15">
        <v>8</v>
      </c>
      <c r="J84" s="55">
        <f t="shared" si="12"/>
        <v>4.8</v>
      </c>
      <c r="K84" s="55">
        <f t="shared" si="13"/>
        <v>0.33600000000000002</v>
      </c>
      <c r="L84" s="11">
        <f t="shared" si="14"/>
        <v>144.84750000000003</v>
      </c>
      <c r="M84" s="11">
        <f t="shared" si="15"/>
        <v>2069.25</v>
      </c>
      <c r="N84" s="11">
        <v>2759</v>
      </c>
    </row>
    <row r="85" spans="1:14" s="465" customFormat="1" ht="14.1" customHeight="1">
      <c r="A85" s="1161"/>
      <c r="B85" s="1159"/>
      <c r="C85" s="1160"/>
      <c r="D85" s="841"/>
      <c r="E85" s="660" t="s">
        <v>442</v>
      </c>
      <c r="F85" s="56">
        <v>1000</v>
      </c>
      <c r="G85" s="57">
        <v>600</v>
      </c>
      <c r="H85" s="58">
        <v>80</v>
      </c>
      <c r="I85" s="59">
        <v>6</v>
      </c>
      <c r="J85" s="60">
        <f t="shared" si="12"/>
        <v>3.6</v>
      </c>
      <c r="K85" s="60">
        <f t="shared" si="13"/>
        <v>0.28799999999999998</v>
      </c>
      <c r="L85" s="61">
        <f t="shared" si="14"/>
        <v>165.54</v>
      </c>
      <c r="M85" s="11">
        <f t="shared" si="15"/>
        <v>2069.25</v>
      </c>
      <c r="N85" s="11">
        <v>2759</v>
      </c>
    </row>
    <row r="86" spans="1:14" s="465" customFormat="1" ht="14.1" customHeight="1">
      <c r="A86" s="1161"/>
      <c r="B86" s="1159"/>
      <c r="C86" s="1160"/>
      <c r="D86" s="841" t="s">
        <v>50</v>
      </c>
      <c r="E86" s="660" t="s">
        <v>442</v>
      </c>
      <c r="F86" s="48">
        <v>1000</v>
      </c>
      <c r="G86" s="13">
        <v>600</v>
      </c>
      <c r="H86" s="58">
        <v>90</v>
      </c>
      <c r="I86" s="15">
        <v>6</v>
      </c>
      <c r="J86" s="55">
        <f t="shared" si="12"/>
        <v>3.6</v>
      </c>
      <c r="K86" s="55">
        <f t="shared" si="13"/>
        <v>0.32400000000000001</v>
      </c>
      <c r="L86" s="11">
        <f t="shared" si="14"/>
        <v>186.23249999999999</v>
      </c>
      <c r="M86" s="11">
        <f t="shared" si="15"/>
        <v>2069.25</v>
      </c>
      <c r="N86" s="11">
        <v>2759</v>
      </c>
    </row>
    <row r="87" spans="1:14" s="465" customFormat="1" ht="14.1" customHeight="1">
      <c r="A87" s="1161"/>
      <c r="B87" s="1159"/>
      <c r="C87" s="1160"/>
      <c r="D87" s="113"/>
      <c r="E87" s="660" t="s">
        <v>442</v>
      </c>
      <c r="F87" s="56">
        <v>1000</v>
      </c>
      <c r="G87" s="57">
        <v>600</v>
      </c>
      <c r="H87" s="58">
        <v>100</v>
      </c>
      <c r="I87" s="59">
        <v>6</v>
      </c>
      <c r="J87" s="60">
        <f t="shared" si="12"/>
        <v>3.6</v>
      </c>
      <c r="K87" s="60">
        <f t="shared" si="13"/>
        <v>0.36</v>
      </c>
      <c r="L87" s="61">
        <f t="shared" si="14"/>
        <v>206.92499999999998</v>
      </c>
      <c r="M87" s="11">
        <f t="shared" si="15"/>
        <v>2069.25</v>
      </c>
      <c r="N87" s="11">
        <v>2759</v>
      </c>
    </row>
    <row r="88" spans="1:14" s="465" customFormat="1" ht="14.1" customHeight="1">
      <c r="A88" s="1161"/>
      <c r="B88" s="1159"/>
      <c r="C88" s="1160"/>
      <c r="D88" s="113"/>
      <c r="E88" s="660" t="s">
        <v>442</v>
      </c>
      <c r="F88" s="48">
        <v>1000</v>
      </c>
      <c r="G88" s="13">
        <v>600</v>
      </c>
      <c r="H88" s="58">
        <v>110</v>
      </c>
      <c r="I88" s="15">
        <v>5</v>
      </c>
      <c r="J88" s="55">
        <f t="shared" si="12"/>
        <v>3</v>
      </c>
      <c r="K88" s="55">
        <f t="shared" si="13"/>
        <v>0.33</v>
      </c>
      <c r="L88" s="11">
        <f t="shared" si="14"/>
        <v>227.61750000000004</v>
      </c>
      <c r="M88" s="11">
        <f t="shared" si="15"/>
        <v>2069.25</v>
      </c>
      <c r="N88" s="11">
        <v>2759</v>
      </c>
    </row>
    <row r="89" spans="1:14" s="465" customFormat="1" ht="14.1" customHeight="1">
      <c r="A89" s="1161"/>
      <c r="B89" s="1159"/>
      <c r="C89" s="1160"/>
      <c r="D89" s="113"/>
      <c r="E89" s="660" t="s">
        <v>442</v>
      </c>
      <c r="F89" s="56">
        <v>1000</v>
      </c>
      <c r="G89" s="57">
        <v>600</v>
      </c>
      <c r="H89" s="58">
        <v>120</v>
      </c>
      <c r="I89" s="73">
        <v>5</v>
      </c>
      <c r="J89" s="60">
        <f t="shared" si="12"/>
        <v>3</v>
      </c>
      <c r="K89" s="60">
        <f t="shared" si="13"/>
        <v>0.36</v>
      </c>
      <c r="L89" s="61">
        <f t="shared" si="14"/>
        <v>248.30999999999997</v>
      </c>
      <c r="M89" s="11">
        <f t="shared" si="15"/>
        <v>2069.25</v>
      </c>
      <c r="N89" s="11">
        <v>2759</v>
      </c>
    </row>
    <row r="90" spans="1:14" s="465" customFormat="1" ht="14.1" customHeight="1">
      <c r="A90" s="1161"/>
      <c r="B90" s="1159"/>
      <c r="C90" s="1160"/>
      <c r="D90" s="113"/>
      <c r="E90" s="660" t="s">
        <v>442</v>
      </c>
      <c r="F90" s="48">
        <v>1000</v>
      </c>
      <c r="G90" s="13">
        <v>600</v>
      </c>
      <c r="H90" s="58">
        <v>130</v>
      </c>
      <c r="I90" s="15">
        <v>4</v>
      </c>
      <c r="J90" s="55">
        <f t="shared" si="12"/>
        <v>2.4</v>
      </c>
      <c r="K90" s="55">
        <f t="shared" si="13"/>
        <v>0.312</v>
      </c>
      <c r="L90" s="11">
        <f t="shared" si="14"/>
        <v>269.0025</v>
      </c>
      <c r="M90" s="11">
        <f t="shared" si="15"/>
        <v>2069.25</v>
      </c>
      <c r="N90" s="11">
        <v>2759</v>
      </c>
    </row>
    <row r="91" spans="1:14" s="465" customFormat="1" ht="14.1" customHeight="1">
      <c r="A91" s="1161"/>
      <c r="B91" s="1159"/>
      <c r="C91" s="1160"/>
      <c r="D91" s="113"/>
      <c r="E91" s="660" t="s">
        <v>442</v>
      </c>
      <c r="F91" s="56">
        <v>1000</v>
      </c>
      <c r="G91" s="57">
        <v>600</v>
      </c>
      <c r="H91" s="58">
        <v>140</v>
      </c>
      <c r="I91" s="59">
        <v>4</v>
      </c>
      <c r="J91" s="60">
        <f t="shared" si="12"/>
        <v>2.4</v>
      </c>
      <c r="K91" s="60">
        <f t="shared" si="13"/>
        <v>0.33600000000000002</v>
      </c>
      <c r="L91" s="61">
        <f t="shared" si="14"/>
        <v>289.69500000000005</v>
      </c>
      <c r="M91" s="11">
        <f t="shared" si="15"/>
        <v>2069.25</v>
      </c>
      <c r="N91" s="11">
        <v>2759</v>
      </c>
    </row>
    <row r="92" spans="1:14" s="465" customFormat="1" ht="14.1" customHeight="1">
      <c r="A92" s="1161"/>
      <c r="B92" s="1159"/>
      <c r="C92" s="1160"/>
      <c r="D92" s="113"/>
      <c r="E92" s="660" t="s">
        <v>442</v>
      </c>
      <c r="F92" s="48">
        <v>1000</v>
      </c>
      <c r="G92" s="13">
        <v>600</v>
      </c>
      <c r="H92" s="58">
        <v>150</v>
      </c>
      <c r="I92" s="15">
        <v>4</v>
      </c>
      <c r="J92" s="55">
        <f t="shared" si="12"/>
        <v>2.4</v>
      </c>
      <c r="K92" s="55">
        <f t="shared" si="13"/>
        <v>0.36</v>
      </c>
      <c r="L92" s="11">
        <f t="shared" si="14"/>
        <v>310.38749999999999</v>
      </c>
      <c r="M92" s="11">
        <f t="shared" si="15"/>
        <v>2069.25</v>
      </c>
      <c r="N92" s="11">
        <v>2759</v>
      </c>
    </row>
    <row r="93" spans="1:14" s="465" customFormat="1" ht="14.1" customHeight="1">
      <c r="A93" s="1161"/>
      <c r="B93" s="1159"/>
      <c r="C93" s="1160"/>
      <c r="D93" s="113"/>
      <c r="E93" s="660" t="s">
        <v>442</v>
      </c>
      <c r="F93" s="56">
        <v>1000</v>
      </c>
      <c r="G93" s="57">
        <v>600</v>
      </c>
      <c r="H93" s="58">
        <v>160</v>
      </c>
      <c r="I93" s="59">
        <v>3</v>
      </c>
      <c r="J93" s="60">
        <f t="shared" si="12"/>
        <v>1.8</v>
      </c>
      <c r="K93" s="60">
        <f t="shared" si="13"/>
        <v>0.28799999999999998</v>
      </c>
      <c r="L93" s="61">
        <f t="shared" si="14"/>
        <v>331.08</v>
      </c>
      <c r="M93" s="11">
        <f t="shared" si="15"/>
        <v>2069.25</v>
      </c>
      <c r="N93" s="11">
        <v>2759</v>
      </c>
    </row>
    <row r="94" spans="1:14" s="465" customFormat="1" ht="14.1" customHeight="1">
      <c r="A94" s="1161"/>
      <c r="B94" s="1159"/>
      <c r="C94" s="1160"/>
      <c r="D94" s="113"/>
      <c r="E94" s="660" t="s">
        <v>442</v>
      </c>
      <c r="F94" s="48">
        <v>1000</v>
      </c>
      <c r="G94" s="13">
        <v>600</v>
      </c>
      <c r="H94" s="58">
        <v>170</v>
      </c>
      <c r="I94" s="15">
        <v>3</v>
      </c>
      <c r="J94" s="55">
        <f t="shared" si="12"/>
        <v>1.8</v>
      </c>
      <c r="K94" s="55">
        <f t="shared" si="13"/>
        <v>0.30599999999999999</v>
      </c>
      <c r="L94" s="11">
        <f t="shared" si="14"/>
        <v>351.77250000000004</v>
      </c>
      <c r="M94" s="11">
        <f t="shared" si="15"/>
        <v>2069.25</v>
      </c>
      <c r="N94" s="11">
        <v>2759</v>
      </c>
    </row>
    <row r="95" spans="1:14" s="465" customFormat="1" ht="14.1" customHeight="1">
      <c r="A95" s="1161"/>
      <c r="B95" s="1159"/>
      <c r="C95" s="1160"/>
      <c r="D95" s="113"/>
      <c r="E95" s="660" t="s">
        <v>442</v>
      </c>
      <c r="F95" s="56">
        <v>1000</v>
      </c>
      <c r="G95" s="57">
        <v>600</v>
      </c>
      <c r="H95" s="58">
        <v>180</v>
      </c>
      <c r="I95" s="59">
        <v>3</v>
      </c>
      <c r="J95" s="60">
        <f t="shared" si="12"/>
        <v>1.8</v>
      </c>
      <c r="K95" s="60">
        <f t="shared" si="13"/>
        <v>0.32400000000000001</v>
      </c>
      <c r="L95" s="61">
        <f t="shared" si="14"/>
        <v>372.46499999999997</v>
      </c>
      <c r="M95" s="11">
        <f t="shared" si="15"/>
        <v>2069.25</v>
      </c>
      <c r="N95" s="11">
        <v>2759</v>
      </c>
    </row>
    <row r="96" spans="1:14" s="465" customFormat="1" ht="14.1" customHeight="1">
      <c r="A96" s="1161"/>
      <c r="B96" s="1159"/>
      <c r="C96" s="1160"/>
      <c r="D96" s="113"/>
      <c r="E96" s="660" t="s">
        <v>442</v>
      </c>
      <c r="F96" s="48">
        <v>1000</v>
      </c>
      <c r="G96" s="13">
        <v>600</v>
      </c>
      <c r="H96" s="58">
        <v>190</v>
      </c>
      <c r="I96" s="15">
        <v>3</v>
      </c>
      <c r="J96" s="55">
        <f t="shared" si="12"/>
        <v>1.8</v>
      </c>
      <c r="K96" s="55">
        <f t="shared" si="13"/>
        <v>0.34200000000000003</v>
      </c>
      <c r="L96" s="11">
        <f t="shared" si="14"/>
        <v>393.15750000000003</v>
      </c>
      <c r="M96" s="11">
        <f t="shared" si="15"/>
        <v>2069.25</v>
      </c>
      <c r="N96" s="11">
        <v>2759</v>
      </c>
    </row>
    <row r="97" spans="1:14" s="465" customFormat="1" ht="14.1" customHeight="1">
      <c r="A97" s="1162"/>
      <c r="B97" s="1163"/>
      <c r="C97" s="1164"/>
      <c r="D97" s="114"/>
      <c r="E97" s="661" t="s">
        <v>442</v>
      </c>
      <c r="F97" s="1053">
        <v>1000</v>
      </c>
      <c r="G97" s="1055">
        <v>600</v>
      </c>
      <c r="H97" s="64">
        <v>200</v>
      </c>
      <c r="I97" s="1057">
        <v>3</v>
      </c>
      <c r="J97" s="1059">
        <f t="shared" si="12"/>
        <v>1.8</v>
      </c>
      <c r="K97" s="1059">
        <f t="shared" si="13"/>
        <v>0.36</v>
      </c>
      <c r="L97" s="67">
        <f t="shared" si="14"/>
        <v>413.84999999999997</v>
      </c>
      <c r="M97" s="68">
        <f t="shared" si="15"/>
        <v>2069.25</v>
      </c>
      <c r="N97" s="68">
        <v>2759</v>
      </c>
    </row>
    <row r="98" spans="1:14" s="465" customFormat="1" ht="14.1" customHeight="1">
      <c r="A98" s="1085" t="s">
        <v>65</v>
      </c>
      <c r="B98" s="1086"/>
      <c r="C98" s="1087"/>
      <c r="D98" s="1103" t="s">
        <v>66</v>
      </c>
      <c r="E98" s="659" t="s">
        <v>442</v>
      </c>
      <c r="F98" s="50">
        <v>1000</v>
      </c>
      <c r="G98" s="51">
        <v>600</v>
      </c>
      <c r="H98" s="81">
        <v>40</v>
      </c>
      <c r="I98" s="53">
        <v>8</v>
      </c>
      <c r="J98" s="54">
        <f t="shared" si="9"/>
        <v>4.8</v>
      </c>
      <c r="K98" s="54">
        <f t="shared" si="10"/>
        <v>0.192</v>
      </c>
      <c r="L98" s="47">
        <f t="shared" ref="L98:L114" si="16">M98*K98/J98</f>
        <v>139.35</v>
      </c>
      <c r="M98" s="47">
        <f t="shared" si="3"/>
        <v>3483.75</v>
      </c>
      <c r="N98" s="47">
        <v>4645</v>
      </c>
    </row>
    <row r="99" spans="1:14" ht="14.1" customHeight="1">
      <c r="A99" s="1088"/>
      <c r="B99" s="1089"/>
      <c r="C99" s="1090"/>
      <c r="D99" s="1084"/>
      <c r="E99" s="693" t="s">
        <v>445</v>
      </c>
      <c r="F99" s="720">
        <v>1000</v>
      </c>
      <c r="G99" s="721">
        <v>600</v>
      </c>
      <c r="H99" s="737">
        <v>50</v>
      </c>
      <c r="I99" s="723">
        <v>6</v>
      </c>
      <c r="J99" s="724">
        <f t="shared" ref="J99:J114" si="17">F99*G99*I99/1000000</f>
        <v>3.6</v>
      </c>
      <c r="K99" s="724">
        <f t="shared" ref="K99:K114" si="18">F99*G99*H99*I99/1000000000</f>
        <v>0.18</v>
      </c>
      <c r="L99" s="725">
        <f t="shared" si="16"/>
        <v>169.08750000000001</v>
      </c>
      <c r="M99" s="725">
        <f t="shared" si="3"/>
        <v>3381.75</v>
      </c>
      <c r="N99" s="11">
        <v>4509</v>
      </c>
    </row>
    <row r="100" spans="1:14" ht="14.1" customHeight="1">
      <c r="A100" s="1088"/>
      <c r="B100" s="1089"/>
      <c r="C100" s="1090"/>
      <c r="D100" s="1084"/>
      <c r="E100" s="660" t="s">
        <v>442</v>
      </c>
      <c r="F100" s="56">
        <v>1000</v>
      </c>
      <c r="G100" s="57">
        <v>600</v>
      </c>
      <c r="H100" s="58">
        <v>60</v>
      </c>
      <c r="I100" s="59">
        <v>6</v>
      </c>
      <c r="J100" s="60">
        <f t="shared" si="17"/>
        <v>3.6</v>
      </c>
      <c r="K100" s="60">
        <f t="shared" si="18"/>
        <v>0.216</v>
      </c>
      <c r="L100" s="82">
        <f t="shared" si="16"/>
        <v>209.02500000000001</v>
      </c>
      <c r="M100" s="369">
        <f t="shared" si="3"/>
        <v>3483.75</v>
      </c>
      <c r="N100" s="11">
        <v>4645</v>
      </c>
    </row>
    <row r="101" spans="1:14" ht="14.1" customHeight="1">
      <c r="A101" s="1088"/>
      <c r="B101" s="1089"/>
      <c r="C101" s="1090"/>
      <c r="D101" s="1084"/>
      <c r="E101" s="660" t="s">
        <v>442</v>
      </c>
      <c r="F101" s="56">
        <v>1000</v>
      </c>
      <c r="G101" s="57">
        <v>600</v>
      </c>
      <c r="H101" s="58">
        <v>70</v>
      </c>
      <c r="I101" s="59">
        <v>6</v>
      </c>
      <c r="J101" s="60">
        <f t="shared" si="17"/>
        <v>3.6</v>
      </c>
      <c r="K101" s="60">
        <f t="shared" si="18"/>
        <v>0.252</v>
      </c>
      <c r="L101" s="95">
        <f t="shared" si="16"/>
        <v>243.86249999999998</v>
      </c>
      <c r="M101" s="369">
        <f t="shared" si="3"/>
        <v>3483.75</v>
      </c>
      <c r="N101" s="11">
        <v>4645</v>
      </c>
    </row>
    <row r="102" spans="1:14" ht="14.1" customHeight="1">
      <c r="A102" s="1088"/>
      <c r="B102" s="1089"/>
      <c r="C102" s="1090"/>
      <c r="D102" s="1084"/>
      <c r="E102" s="660" t="s">
        <v>442</v>
      </c>
      <c r="F102" s="56">
        <v>1000</v>
      </c>
      <c r="G102" s="57">
        <v>600</v>
      </c>
      <c r="H102" s="58">
        <v>80</v>
      </c>
      <c r="I102" s="59">
        <v>4</v>
      </c>
      <c r="J102" s="60">
        <f t="shared" si="17"/>
        <v>2.4</v>
      </c>
      <c r="K102" s="60">
        <f t="shared" si="18"/>
        <v>0.192</v>
      </c>
      <c r="L102" s="95">
        <f t="shared" si="16"/>
        <v>278.7</v>
      </c>
      <c r="M102" s="369">
        <f t="shared" si="3"/>
        <v>3483.75</v>
      </c>
      <c r="N102" s="11">
        <v>4645</v>
      </c>
    </row>
    <row r="103" spans="1:14" ht="14.1" customHeight="1">
      <c r="A103" s="1088"/>
      <c r="B103" s="1089"/>
      <c r="C103" s="1090"/>
      <c r="D103" s="159" t="s">
        <v>56</v>
      </c>
      <c r="E103" s="660" t="s">
        <v>442</v>
      </c>
      <c r="F103" s="56">
        <v>1000</v>
      </c>
      <c r="G103" s="57">
        <v>600</v>
      </c>
      <c r="H103" s="58">
        <v>90</v>
      </c>
      <c r="I103" s="59">
        <v>4</v>
      </c>
      <c r="J103" s="60">
        <f t="shared" si="17"/>
        <v>2.4</v>
      </c>
      <c r="K103" s="60">
        <f t="shared" si="18"/>
        <v>0.216</v>
      </c>
      <c r="L103" s="95">
        <f t="shared" si="16"/>
        <v>313.53750000000002</v>
      </c>
      <c r="M103" s="369">
        <f t="shared" si="3"/>
        <v>3483.75</v>
      </c>
      <c r="N103" s="11">
        <v>4645</v>
      </c>
    </row>
    <row r="104" spans="1:14" ht="14.1" customHeight="1">
      <c r="A104" s="1088"/>
      <c r="B104" s="1089"/>
      <c r="C104" s="1090"/>
      <c r="D104" s="113"/>
      <c r="E104" s="693" t="s">
        <v>445</v>
      </c>
      <c r="F104" s="720">
        <v>1000</v>
      </c>
      <c r="G104" s="721">
        <v>600</v>
      </c>
      <c r="H104" s="737">
        <v>100</v>
      </c>
      <c r="I104" s="723">
        <v>3</v>
      </c>
      <c r="J104" s="724">
        <f t="shared" si="17"/>
        <v>1.8</v>
      </c>
      <c r="K104" s="724">
        <f t="shared" si="18"/>
        <v>0.18</v>
      </c>
      <c r="L104" s="738">
        <f t="shared" si="16"/>
        <v>338.17500000000001</v>
      </c>
      <c r="M104" s="725">
        <f t="shared" si="3"/>
        <v>3381.75</v>
      </c>
      <c r="N104" s="11">
        <v>4509</v>
      </c>
    </row>
    <row r="105" spans="1:14" ht="14.1" customHeight="1">
      <c r="A105" s="1088"/>
      <c r="B105" s="1089"/>
      <c r="C105" s="1090"/>
      <c r="D105" s="1084" t="s">
        <v>457</v>
      </c>
      <c r="E105" s="660" t="s">
        <v>442</v>
      </c>
      <c r="F105" s="56">
        <v>1000</v>
      </c>
      <c r="G105" s="57">
        <v>600</v>
      </c>
      <c r="H105" s="58">
        <v>110</v>
      </c>
      <c r="I105" s="59">
        <v>3</v>
      </c>
      <c r="J105" s="60">
        <f t="shared" si="17"/>
        <v>1.8</v>
      </c>
      <c r="K105" s="60">
        <f t="shared" si="18"/>
        <v>0.19800000000000001</v>
      </c>
      <c r="L105" s="61">
        <f t="shared" si="16"/>
        <v>383.21250000000003</v>
      </c>
      <c r="M105" s="375">
        <f t="shared" si="3"/>
        <v>3483.75</v>
      </c>
      <c r="N105" s="11">
        <v>4645</v>
      </c>
    </row>
    <row r="106" spans="1:14" ht="14.1" customHeight="1">
      <c r="A106" s="1088"/>
      <c r="B106" s="1089"/>
      <c r="C106" s="1090"/>
      <c r="D106" s="1084"/>
      <c r="E106" s="660" t="s">
        <v>442</v>
      </c>
      <c r="F106" s="56">
        <v>1000</v>
      </c>
      <c r="G106" s="57">
        <v>600</v>
      </c>
      <c r="H106" s="58">
        <v>120</v>
      </c>
      <c r="I106" s="59">
        <v>3</v>
      </c>
      <c r="J106" s="60">
        <f t="shared" si="17"/>
        <v>1.8</v>
      </c>
      <c r="K106" s="60">
        <f t="shared" si="18"/>
        <v>0.216</v>
      </c>
      <c r="L106" s="61">
        <f t="shared" si="16"/>
        <v>418.05</v>
      </c>
      <c r="M106" s="375">
        <f t="shared" si="3"/>
        <v>3483.75</v>
      </c>
      <c r="N106" s="11">
        <v>4645</v>
      </c>
    </row>
    <row r="107" spans="1:14" ht="14.1" customHeight="1">
      <c r="A107" s="1088"/>
      <c r="B107" s="1089"/>
      <c r="C107" s="1090"/>
      <c r="D107" s="1084"/>
      <c r="E107" s="660" t="s">
        <v>442</v>
      </c>
      <c r="F107" s="56">
        <v>1000</v>
      </c>
      <c r="G107" s="57">
        <v>600</v>
      </c>
      <c r="H107" s="58">
        <v>130</v>
      </c>
      <c r="I107" s="59">
        <v>3</v>
      </c>
      <c r="J107" s="60">
        <f t="shared" si="17"/>
        <v>1.8</v>
      </c>
      <c r="K107" s="60">
        <f t="shared" si="18"/>
        <v>0.23400000000000001</v>
      </c>
      <c r="L107" s="61">
        <f t="shared" si="16"/>
        <v>452.88749999999999</v>
      </c>
      <c r="M107" s="375">
        <f t="shared" si="3"/>
        <v>3483.75</v>
      </c>
      <c r="N107" s="11">
        <v>4645</v>
      </c>
    </row>
    <row r="108" spans="1:14" ht="14.1" customHeight="1">
      <c r="A108" s="1088"/>
      <c r="B108" s="1089"/>
      <c r="C108" s="1090"/>
      <c r="D108" s="1084"/>
      <c r="E108" s="660" t="s">
        <v>442</v>
      </c>
      <c r="F108" s="56">
        <v>1000</v>
      </c>
      <c r="G108" s="57">
        <v>600</v>
      </c>
      <c r="H108" s="58">
        <v>140</v>
      </c>
      <c r="I108" s="59">
        <v>3</v>
      </c>
      <c r="J108" s="60">
        <f t="shared" si="17"/>
        <v>1.8</v>
      </c>
      <c r="K108" s="60">
        <f t="shared" si="18"/>
        <v>0.252</v>
      </c>
      <c r="L108" s="61">
        <f t="shared" si="16"/>
        <v>487.72499999999997</v>
      </c>
      <c r="M108" s="375">
        <f t="shared" si="3"/>
        <v>3483.75</v>
      </c>
      <c r="N108" s="11">
        <v>4645</v>
      </c>
    </row>
    <row r="109" spans="1:14" ht="14.1" customHeight="1">
      <c r="A109" s="1088"/>
      <c r="B109" s="1089"/>
      <c r="C109" s="1090"/>
      <c r="D109" s="113"/>
      <c r="E109" s="660" t="s">
        <v>442</v>
      </c>
      <c r="F109" s="56">
        <v>1000</v>
      </c>
      <c r="G109" s="57">
        <v>600</v>
      </c>
      <c r="H109" s="58">
        <v>150</v>
      </c>
      <c r="I109" s="59">
        <v>2</v>
      </c>
      <c r="J109" s="60">
        <f t="shared" si="17"/>
        <v>1.2</v>
      </c>
      <c r="K109" s="60">
        <f t="shared" si="18"/>
        <v>0.18</v>
      </c>
      <c r="L109" s="61">
        <f t="shared" si="16"/>
        <v>522.5625</v>
      </c>
      <c r="M109" s="375">
        <f t="shared" si="3"/>
        <v>3483.75</v>
      </c>
      <c r="N109" s="11">
        <v>4645</v>
      </c>
    </row>
    <row r="110" spans="1:14" ht="14.1" customHeight="1">
      <c r="A110" s="1088"/>
      <c r="B110" s="1089"/>
      <c r="C110" s="1090"/>
      <c r="D110" s="113"/>
      <c r="E110" s="660" t="s">
        <v>442</v>
      </c>
      <c r="F110" s="48">
        <v>1000</v>
      </c>
      <c r="G110" s="13">
        <v>600</v>
      </c>
      <c r="H110" s="58">
        <v>160</v>
      </c>
      <c r="I110" s="15">
        <v>2</v>
      </c>
      <c r="J110" s="55">
        <f t="shared" si="17"/>
        <v>1.2</v>
      </c>
      <c r="K110" s="55">
        <f t="shared" si="18"/>
        <v>0.192</v>
      </c>
      <c r="L110" s="11">
        <f t="shared" si="16"/>
        <v>557.4</v>
      </c>
      <c r="M110" s="375">
        <f t="shared" si="3"/>
        <v>3483.75</v>
      </c>
      <c r="N110" s="11">
        <v>4645</v>
      </c>
    </row>
    <row r="111" spans="1:14" ht="14.1" customHeight="1">
      <c r="A111" s="1088"/>
      <c r="B111" s="1089"/>
      <c r="C111" s="1090"/>
      <c r="D111" s="113"/>
      <c r="E111" s="660" t="s">
        <v>442</v>
      </c>
      <c r="F111" s="70">
        <v>1000</v>
      </c>
      <c r="G111" s="71">
        <v>600</v>
      </c>
      <c r="H111" s="58">
        <v>170</v>
      </c>
      <c r="I111" s="73">
        <v>2</v>
      </c>
      <c r="J111" s="74">
        <f t="shared" si="17"/>
        <v>1.2</v>
      </c>
      <c r="K111" s="74">
        <f t="shared" si="18"/>
        <v>0.20399999999999999</v>
      </c>
      <c r="L111" s="96">
        <f t="shared" si="16"/>
        <v>592.23749999999995</v>
      </c>
      <c r="M111" s="456">
        <f t="shared" si="3"/>
        <v>3483.75</v>
      </c>
      <c r="N111" s="11">
        <v>4645</v>
      </c>
    </row>
    <row r="112" spans="1:14" ht="14.1" customHeight="1">
      <c r="A112" s="1088"/>
      <c r="B112" s="1089"/>
      <c r="C112" s="1090"/>
      <c r="D112" s="113"/>
      <c r="E112" s="660" t="s">
        <v>442</v>
      </c>
      <c r="F112" s="70">
        <v>1000</v>
      </c>
      <c r="G112" s="71">
        <v>600</v>
      </c>
      <c r="H112" s="58">
        <v>180</v>
      </c>
      <c r="I112" s="73">
        <v>2</v>
      </c>
      <c r="J112" s="74">
        <f t="shared" si="17"/>
        <v>1.2</v>
      </c>
      <c r="K112" s="74">
        <f t="shared" si="18"/>
        <v>0.216</v>
      </c>
      <c r="L112" s="96">
        <f t="shared" si="16"/>
        <v>627.07500000000005</v>
      </c>
      <c r="M112" s="456">
        <f t="shared" si="3"/>
        <v>3483.75</v>
      </c>
      <c r="N112" s="11">
        <v>4645</v>
      </c>
    </row>
    <row r="113" spans="1:14" ht="14.1" customHeight="1">
      <c r="A113" s="1088"/>
      <c r="B113" s="1089"/>
      <c r="C113" s="1090"/>
      <c r="D113" s="113"/>
      <c r="E113" s="660" t="s">
        <v>442</v>
      </c>
      <c r="F113" s="70">
        <v>1000</v>
      </c>
      <c r="G113" s="71">
        <v>600</v>
      </c>
      <c r="H113" s="58">
        <v>190</v>
      </c>
      <c r="I113" s="73">
        <v>2</v>
      </c>
      <c r="J113" s="74">
        <f t="shared" si="17"/>
        <v>1.2</v>
      </c>
      <c r="K113" s="74">
        <f t="shared" si="18"/>
        <v>0.22800000000000001</v>
      </c>
      <c r="L113" s="96">
        <f t="shared" si="16"/>
        <v>661.91250000000014</v>
      </c>
      <c r="M113" s="456">
        <f t="shared" si="3"/>
        <v>3483.75</v>
      </c>
      <c r="N113" s="11">
        <v>4645</v>
      </c>
    </row>
    <row r="114" spans="1:14" ht="14.1" customHeight="1">
      <c r="A114" s="1091"/>
      <c r="B114" s="1092"/>
      <c r="C114" s="1093"/>
      <c r="D114" s="114"/>
      <c r="E114" s="661" t="s">
        <v>442</v>
      </c>
      <c r="F114" s="75">
        <v>1000</v>
      </c>
      <c r="G114" s="76">
        <v>600</v>
      </c>
      <c r="H114" s="64">
        <v>200</v>
      </c>
      <c r="I114" s="78">
        <v>2</v>
      </c>
      <c r="J114" s="79">
        <f t="shared" si="17"/>
        <v>1.2</v>
      </c>
      <c r="K114" s="79">
        <f t="shared" si="18"/>
        <v>0.24</v>
      </c>
      <c r="L114" s="68">
        <f t="shared" si="16"/>
        <v>696.75</v>
      </c>
      <c r="M114" s="455">
        <f t="shared" si="3"/>
        <v>3483.75</v>
      </c>
      <c r="N114" s="901">
        <v>4645</v>
      </c>
    </row>
    <row r="115" spans="1:14" ht="12.75" customHeight="1">
      <c r="N115" s="111"/>
    </row>
    <row r="116" spans="1:14" ht="12.75" customHeight="1">
      <c r="A116" s="110" t="s">
        <v>16</v>
      </c>
      <c r="B116" s="110"/>
      <c r="C116" s="110"/>
      <c r="D116" s="110"/>
      <c r="E116" s="110"/>
      <c r="F116" s="110"/>
      <c r="G116" s="110"/>
      <c r="H116" s="110"/>
      <c r="I116" s="110"/>
      <c r="J116" s="111"/>
      <c r="K116" s="111"/>
      <c r="L116" s="1089"/>
      <c r="M116" s="1089"/>
      <c r="N116" s="41"/>
    </row>
    <row r="117" spans="1:14" ht="12.75" customHeight="1">
      <c r="A117" s="1082" t="str">
        <f>'Общестроительная изоляция'!A154:K154</f>
        <v>1. Цены даны в рублях с учетом НДС.</v>
      </c>
      <c r="B117" s="1082"/>
      <c r="C117" s="1082"/>
      <c r="D117" s="1082"/>
      <c r="E117" s="1082"/>
      <c r="F117" s="1082"/>
      <c r="G117" s="1082"/>
      <c r="H117" s="1082"/>
      <c r="I117" s="1082"/>
      <c r="J117" s="1082"/>
      <c r="K117" s="1082"/>
      <c r="L117" s="1148"/>
      <c r="M117" s="1148"/>
      <c r="N117" s="111"/>
    </row>
    <row r="118" spans="1:14" ht="12.75" customHeight="1">
      <c r="A118" s="1083" t="str">
        <f>'Общестроительная изоляция'!A155:K155</f>
        <v>2. Счет является действительным к оплате в течение 3-х банковских дней.</v>
      </c>
      <c r="B118" s="1083"/>
      <c r="C118" s="1083"/>
      <c r="D118" s="1083"/>
      <c r="E118" s="1083"/>
      <c r="F118" s="1083"/>
      <c r="G118" s="1083"/>
      <c r="H118" s="1083"/>
      <c r="I118" s="1083"/>
      <c r="J118" s="1083"/>
      <c r="K118" s="1083"/>
      <c r="L118" s="16"/>
      <c r="M118" s="16"/>
      <c r="N118" s="900"/>
    </row>
    <row r="119" spans="1:14" ht="12.75" customHeight="1">
      <c r="A119" s="1149" t="str">
        <f>'Общестроительная изоляция'!A156:K156</f>
        <v>3. Заказы на теплоизоляционные материалы поступают в производство с момента поступления денег на расчетный счет производителя.</v>
      </c>
      <c r="B119" s="1149"/>
      <c r="C119" s="1149"/>
      <c r="D119" s="1149"/>
      <c r="E119" s="1149"/>
      <c r="F119" s="1149"/>
      <c r="G119" s="1149"/>
      <c r="H119" s="1149"/>
      <c r="I119" s="1149"/>
      <c r="J119" s="1149"/>
      <c r="K119" s="1149"/>
      <c r="L119" s="1099"/>
      <c r="M119" s="1099"/>
      <c r="N119" s="899"/>
    </row>
    <row r="120" spans="1:14" ht="12.75" customHeight="1">
      <c r="A120" s="1149" t="str">
        <f>'Общестроительная изоляция'!A157:K157</f>
        <v>4. * - Действует акция</v>
      </c>
      <c r="B120" s="1149"/>
      <c r="C120" s="1149"/>
      <c r="D120" s="1149"/>
      <c r="E120" s="1149"/>
      <c r="F120" s="1149"/>
      <c r="G120" s="1149"/>
      <c r="H120" s="1149"/>
      <c r="I120" s="1149"/>
      <c r="J120" s="1149"/>
      <c r="K120" s="1149"/>
      <c r="L120" s="112"/>
      <c r="M120" s="17"/>
      <c r="N120" s="17"/>
    </row>
    <row r="121" spans="1:14" ht="12.75" customHeight="1">
      <c r="A121" s="651" t="str">
        <f>'Общестроительная изоляция'!A158</f>
        <v>5. Продукция категорий А и В всех типов и размеров полностью указана в прайс-листе.</v>
      </c>
      <c r="L121" s="112"/>
      <c r="M121" s="17"/>
      <c r="N121" s="17"/>
    </row>
    <row r="122" spans="1:14">
      <c r="A122" s="651" t="str">
        <f>'Общестроительная изоляция'!A159</f>
        <v>6. Минимальный заказ на продукцию категории А отсутствует, на категорию В составляет 6 тонн, на категорию С - 9 тонн.</v>
      </c>
    </row>
    <row r="123" spans="1:14">
      <c r="A123" s="651" t="str">
        <f>'Общестроительная изоляция'!A160</f>
        <v>7. Заказ продукции на паллетах и сроки поставки продукции согласуются дополнительно с линейным специалистом.</v>
      </c>
    </row>
    <row r="124" spans="1:14">
      <c r="A124" s="651" t="str">
        <f>'Общестроительная изоляция'!A161</f>
        <v>8. ** - Продукция категории С, если иное не указано дополнительно.</v>
      </c>
    </row>
  </sheetData>
  <customSheetViews>
    <customSheetView guid="{3066E766-2DBB-45F3-A2D6-9FEF3BE8F3F5}" scale="90" showPageBreaks="1" showGridLines="0" zeroValues="0" fitToPage="1" printArea="1" view="pageBreakPreview" showRuler="0">
      <pane ySplit="6" topLeftCell="A28" activePane="bottomLeft" state="frozen"/>
      <selection pane="bottomLeft" activeCell="A4" sqref="A4:L4"/>
      <pageMargins left="0.78740157480314965" right="0.78740157480314965" top="0.55118110236220474" bottom="0.55118110236220474" header="0.51181102362204722" footer="0.51181102362204722"/>
      <printOptions horizontalCentered="1"/>
      <pageSetup paperSize="9" scale="63" orientation="portrait" r:id="rId1"/>
      <headerFooter alignWithMargins="0"/>
    </customSheetView>
  </customSheetViews>
  <mergeCells count="37">
    <mergeCell ref="A18:M18"/>
    <mergeCell ref="D66:D68"/>
    <mergeCell ref="A66:C81"/>
    <mergeCell ref="D48:D51"/>
    <mergeCell ref="A48:C65"/>
    <mergeCell ref="A120:K120"/>
    <mergeCell ref="D105:D108"/>
    <mergeCell ref="D32:D34"/>
    <mergeCell ref="A82:C97"/>
    <mergeCell ref="A19:C36"/>
    <mergeCell ref="D19:D26"/>
    <mergeCell ref="A37:C47"/>
    <mergeCell ref="A10:M10"/>
    <mergeCell ref="A11:M11"/>
    <mergeCell ref="A12:M12"/>
    <mergeCell ref="A13:M13"/>
    <mergeCell ref="L16:M16"/>
    <mergeCell ref="J16:J17"/>
    <mergeCell ref="K16:K17"/>
    <mergeCell ref="I16:I17"/>
    <mergeCell ref="F16:H16"/>
    <mergeCell ref="E16:E17"/>
    <mergeCell ref="A16:D17"/>
    <mergeCell ref="L119:M119"/>
    <mergeCell ref="D53:D54"/>
    <mergeCell ref="D56:D60"/>
    <mergeCell ref="D29:D31"/>
    <mergeCell ref="D98:D102"/>
    <mergeCell ref="D82:D84"/>
    <mergeCell ref="D46:D47"/>
    <mergeCell ref="D37:D43"/>
    <mergeCell ref="L117:M117"/>
    <mergeCell ref="L116:M116"/>
    <mergeCell ref="A119:K119"/>
    <mergeCell ref="A117:K117"/>
    <mergeCell ref="A118:K118"/>
    <mergeCell ref="A98:C114"/>
  </mergeCells>
  <phoneticPr fontId="0" type="noConversion"/>
  <hyperlinks>
    <hyperlink ref="A14" location="Оглавление!A1" display="К оглавлению"/>
  </hyperlinks>
  <printOptions horizontalCentered="1"/>
  <pageMargins left="0.78740157480314965" right="0.78740157480314965" top="0.55118110236220474" bottom="0.55118110236220474" header="0.51181102362204722" footer="0.51181102362204722"/>
  <pageSetup paperSize="9" scale="46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showGridLines="0" view="pageBreakPreview" zoomScale="80" zoomScaleNormal="80" zoomScaleSheetLayoutView="80" zoomScalePageLayoutView="75" workbookViewId="0">
      <selection activeCell="A9" sqref="A9:M9"/>
    </sheetView>
  </sheetViews>
  <sheetFormatPr defaultRowHeight="12.75"/>
  <cols>
    <col min="1" max="1" width="7.7109375" style="1032" customWidth="1"/>
    <col min="2" max="2" width="7.7109375" style="465" customWidth="1"/>
    <col min="3" max="3" width="10.28515625" style="465" customWidth="1"/>
    <col min="4" max="4" width="39.7109375" style="465" customWidth="1"/>
    <col min="5" max="5" width="11.7109375" style="109" customWidth="1"/>
    <col min="6" max="8" width="8.7109375" style="465" customWidth="1"/>
    <col min="9" max="11" width="10.7109375" style="465" customWidth="1"/>
    <col min="12" max="12" width="10.7109375" style="49" customWidth="1"/>
    <col min="13" max="13" width="14.85546875" style="49" customWidth="1"/>
    <col min="14" max="14" width="13.28515625" style="49" hidden="1" customWidth="1"/>
    <col min="15" max="16384" width="9.140625" style="465"/>
  </cols>
  <sheetData>
    <row r="1" spans="1:16">
      <c r="A1" s="1071"/>
    </row>
    <row r="2" spans="1:16">
      <c r="A2" s="1071"/>
    </row>
    <row r="3" spans="1:16">
      <c r="A3" s="1071"/>
    </row>
    <row r="4" spans="1:16">
      <c r="A4" s="1071"/>
    </row>
    <row r="5" spans="1:16">
      <c r="A5" s="1071"/>
    </row>
    <row r="6" spans="1:16">
      <c r="A6" s="1071"/>
    </row>
    <row r="7" spans="1:16" ht="33.75" customHeight="1">
      <c r="A7" s="1150" t="s">
        <v>574</v>
      </c>
      <c r="B7" s="1133"/>
      <c r="C7" s="1133"/>
      <c r="D7" s="1133"/>
      <c r="E7" s="1133"/>
      <c r="F7" s="1133"/>
      <c r="G7" s="1133"/>
      <c r="H7" s="1133"/>
      <c r="I7" s="1133"/>
      <c r="J7" s="1133"/>
      <c r="K7" s="1133"/>
      <c r="L7" s="1133"/>
      <c r="M7" s="1133"/>
      <c r="N7" s="1035"/>
    </row>
    <row r="8" spans="1:16" ht="15" customHeight="1">
      <c r="A8" s="1151" t="s">
        <v>575</v>
      </c>
      <c r="B8" s="1151"/>
      <c r="C8" s="1151"/>
      <c r="D8" s="1151"/>
      <c r="E8" s="1151"/>
      <c r="F8" s="1151"/>
      <c r="G8" s="1151"/>
      <c r="H8" s="1151"/>
      <c r="I8" s="1151"/>
      <c r="J8" s="1151"/>
      <c r="K8" s="1151"/>
      <c r="L8" s="1151"/>
      <c r="M8" s="1151"/>
      <c r="N8" s="1072"/>
    </row>
    <row r="9" spans="1:16" ht="15" customHeight="1">
      <c r="A9" s="1152" t="s">
        <v>24</v>
      </c>
      <c r="B9" s="1135"/>
      <c r="C9" s="1135"/>
      <c r="D9" s="1135"/>
      <c r="E9" s="1135"/>
      <c r="F9" s="1135"/>
      <c r="G9" s="1135"/>
      <c r="H9" s="1135"/>
      <c r="I9" s="1135"/>
      <c r="J9" s="1135"/>
      <c r="K9" s="1135"/>
      <c r="L9" s="1135"/>
      <c r="M9" s="1135"/>
      <c r="N9" s="1036"/>
    </row>
    <row r="10" spans="1:16" ht="15" customHeight="1">
      <c r="A10" s="1151"/>
      <c r="B10" s="1133"/>
      <c r="C10" s="1133"/>
      <c r="D10" s="1133"/>
      <c r="E10" s="1133"/>
      <c r="F10" s="1133"/>
      <c r="G10" s="1133"/>
      <c r="H10" s="1133"/>
      <c r="I10" s="1133"/>
      <c r="J10" s="1133"/>
      <c r="K10" s="1133"/>
      <c r="L10" s="1133"/>
      <c r="M10" s="1133"/>
      <c r="N10" s="465"/>
    </row>
    <row r="11" spans="1:16" s="151" customFormat="1" ht="15" customHeight="1">
      <c r="A11" s="971" t="s">
        <v>528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48"/>
      <c r="M11" s="149"/>
      <c r="N11" s="465"/>
    </row>
    <row r="12" spans="1:16" ht="15" customHeight="1">
      <c r="A12" s="1037"/>
      <c r="B12" s="1035"/>
      <c r="C12" s="1035"/>
      <c r="D12" s="1035"/>
      <c r="E12" s="1035"/>
      <c r="F12" s="1035"/>
      <c r="G12" s="1035"/>
      <c r="H12" s="1035"/>
      <c r="I12" s="1035"/>
      <c r="J12" s="1035"/>
      <c r="K12" s="1035"/>
      <c r="L12" s="145" t="s">
        <v>63</v>
      </c>
      <c r="M12" s="146">
        <v>0.25</v>
      </c>
      <c r="N12" s="465"/>
    </row>
    <row r="13" spans="1:16" s="102" customFormat="1" ht="14.1" customHeight="1">
      <c r="A13" s="1142" t="s">
        <v>1</v>
      </c>
      <c r="B13" s="1119"/>
      <c r="C13" s="1119"/>
      <c r="D13" s="1120"/>
      <c r="E13" s="1140" t="s">
        <v>441</v>
      </c>
      <c r="F13" s="1095" t="s">
        <v>2</v>
      </c>
      <c r="G13" s="1186"/>
      <c r="H13" s="1187"/>
      <c r="I13" s="1155" t="s">
        <v>3</v>
      </c>
      <c r="J13" s="1155" t="s">
        <v>4</v>
      </c>
      <c r="K13" s="1155" t="s">
        <v>5</v>
      </c>
      <c r="L13" s="1153" t="s">
        <v>43</v>
      </c>
      <c r="M13" s="1189"/>
      <c r="N13" s="122"/>
    </row>
    <row r="14" spans="1:16" s="102" customFormat="1" ht="14.1" customHeight="1">
      <c r="A14" s="1143"/>
      <c r="B14" s="1101"/>
      <c r="C14" s="1101"/>
      <c r="D14" s="1102"/>
      <c r="E14" s="1141"/>
      <c r="F14" s="103" t="s">
        <v>6</v>
      </c>
      <c r="G14" s="104" t="s">
        <v>7</v>
      </c>
      <c r="H14" s="105" t="s">
        <v>8</v>
      </c>
      <c r="I14" s="1188"/>
      <c r="J14" s="1188"/>
      <c r="K14" s="1156"/>
      <c r="L14" s="106" t="s">
        <v>9</v>
      </c>
      <c r="M14" s="107" t="s">
        <v>10</v>
      </c>
      <c r="N14" s="107" t="s">
        <v>64</v>
      </c>
    </row>
    <row r="15" spans="1:16" s="102" customFormat="1" ht="33.75" customHeight="1">
      <c r="A15" s="1142" t="s">
        <v>556</v>
      </c>
      <c r="B15" s="1119"/>
      <c r="C15" s="1119"/>
      <c r="D15" s="1119"/>
      <c r="E15" s="1119"/>
      <c r="F15" s="1096"/>
      <c r="G15" s="1096"/>
      <c r="H15" s="1096"/>
      <c r="I15" s="1096"/>
      <c r="J15" s="1096"/>
      <c r="K15" s="1096"/>
      <c r="L15" s="1096"/>
      <c r="M15" s="1124"/>
      <c r="N15" s="1034"/>
    </row>
    <row r="16" spans="1:16" s="97" customFormat="1" ht="14.1" customHeight="1">
      <c r="A16" s="1165" t="s">
        <v>536</v>
      </c>
      <c r="B16" s="1166"/>
      <c r="C16" s="1167"/>
      <c r="D16" s="1184" t="s">
        <v>537</v>
      </c>
      <c r="E16" s="744" t="s">
        <v>447</v>
      </c>
      <c r="F16" s="50">
        <v>1000</v>
      </c>
      <c r="G16" s="51">
        <v>600</v>
      </c>
      <c r="H16" s="52">
        <v>60</v>
      </c>
      <c r="I16" s="92">
        <v>4</v>
      </c>
      <c r="J16" s="54">
        <f t="shared" ref="J16:J60" si="0">F16*G16*I16/1000000</f>
        <v>2.4</v>
      </c>
      <c r="K16" s="54">
        <f t="shared" ref="K16:K60" si="1">F16*G16*H16*I16/1000000000</f>
        <v>0.14399999999999999</v>
      </c>
      <c r="L16" s="47">
        <f t="shared" ref="L16:L60" si="2">M16*K16/J16</f>
        <v>429.16499999999996</v>
      </c>
      <c r="M16" s="383">
        <f t="shared" ref="M16:M60" si="3">N16*(100%-$M$12)</f>
        <v>7152.75</v>
      </c>
      <c r="N16" s="47">
        <v>9537</v>
      </c>
      <c r="P16" s="916"/>
    </row>
    <row r="17" spans="1:16" s="97" customFormat="1" ht="14.1" customHeight="1">
      <c r="A17" s="1168"/>
      <c r="B17" s="1169"/>
      <c r="C17" s="1170"/>
      <c r="D17" s="1185"/>
      <c r="E17" s="745" t="s">
        <v>447</v>
      </c>
      <c r="F17" s="48">
        <v>1000</v>
      </c>
      <c r="G17" s="13">
        <v>600</v>
      </c>
      <c r="H17" s="14">
        <v>70</v>
      </c>
      <c r="I17" s="93">
        <v>4</v>
      </c>
      <c r="J17" s="55">
        <f t="shared" si="0"/>
        <v>2.4</v>
      </c>
      <c r="K17" s="55">
        <f t="shared" si="1"/>
        <v>0.16800000000000001</v>
      </c>
      <c r="L17" s="11">
        <f t="shared" si="2"/>
        <v>477.80250000000007</v>
      </c>
      <c r="M17" s="375">
        <f t="shared" si="3"/>
        <v>6825.75</v>
      </c>
      <c r="N17" s="11">
        <v>9101</v>
      </c>
      <c r="P17" s="916"/>
    </row>
    <row r="18" spans="1:16" s="97" customFormat="1" ht="14.1" customHeight="1">
      <c r="A18" s="1040"/>
      <c r="B18" s="1041"/>
      <c r="C18" s="1042"/>
      <c r="D18" s="1008" t="s">
        <v>538</v>
      </c>
      <c r="E18" s="745" t="s">
        <v>447</v>
      </c>
      <c r="F18" s="48">
        <v>1000</v>
      </c>
      <c r="G18" s="13">
        <v>600</v>
      </c>
      <c r="H18" s="14">
        <v>80</v>
      </c>
      <c r="I18" s="93">
        <v>3</v>
      </c>
      <c r="J18" s="55">
        <f t="shared" si="0"/>
        <v>1.8</v>
      </c>
      <c r="K18" s="55">
        <f t="shared" si="1"/>
        <v>0.14399999999999999</v>
      </c>
      <c r="L18" s="11">
        <f t="shared" si="2"/>
        <v>525.66</v>
      </c>
      <c r="M18" s="375">
        <f t="shared" si="3"/>
        <v>6570.75</v>
      </c>
      <c r="N18" s="11">
        <v>8761</v>
      </c>
      <c r="P18" s="916"/>
    </row>
    <row r="19" spans="1:16" s="97" customFormat="1" ht="14.1" customHeight="1">
      <c r="A19" s="1040"/>
      <c r="B19" s="1041"/>
      <c r="C19" s="1042"/>
      <c r="D19" s="1008" t="s">
        <v>557</v>
      </c>
      <c r="E19" s="745" t="s">
        <v>447</v>
      </c>
      <c r="F19" s="48">
        <v>1000</v>
      </c>
      <c r="G19" s="13">
        <v>600</v>
      </c>
      <c r="H19" s="94">
        <v>90</v>
      </c>
      <c r="I19" s="93">
        <v>3</v>
      </c>
      <c r="J19" s="55">
        <f t="shared" si="0"/>
        <v>1.8</v>
      </c>
      <c r="K19" s="55">
        <f t="shared" si="1"/>
        <v>0.16200000000000001</v>
      </c>
      <c r="L19" s="11">
        <f t="shared" si="2"/>
        <v>574.35749999999996</v>
      </c>
      <c r="M19" s="375">
        <f t="shared" si="3"/>
        <v>6381.75</v>
      </c>
      <c r="N19" s="11">
        <v>8509</v>
      </c>
      <c r="P19" s="916"/>
    </row>
    <row r="20" spans="1:16" s="97" customFormat="1" ht="14.1" customHeight="1">
      <c r="A20" s="1040"/>
      <c r="B20" s="1041"/>
      <c r="C20" s="1042"/>
      <c r="D20" s="1185" t="s">
        <v>558</v>
      </c>
      <c r="E20" s="882" t="s">
        <v>446</v>
      </c>
      <c r="F20" s="673">
        <v>1000</v>
      </c>
      <c r="G20" s="674">
        <v>600</v>
      </c>
      <c r="H20" s="761">
        <v>100</v>
      </c>
      <c r="I20" s="762">
        <v>2</v>
      </c>
      <c r="J20" s="677">
        <f t="shared" si="0"/>
        <v>1.2</v>
      </c>
      <c r="K20" s="677">
        <f t="shared" si="1"/>
        <v>0.12</v>
      </c>
      <c r="L20" s="679">
        <f t="shared" si="2"/>
        <v>616.5</v>
      </c>
      <c r="M20" s="679">
        <f t="shared" si="3"/>
        <v>6165</v>
      </c>
      <c r="N20" s="11">
        <v>8220</v>
      </c>
      <c r="P20" s="916"/>
    </row>
    <row r="21" spans="1:16" s="97" customFormat="1" ht="14.1" customHeight="1">
      <c r="A21" s="1040"/>
      <c r="B21" s="1041"/>
      <c r="C21" s="1042"/>
      <c r="D21" s="1185"/>
      <c r="E21" s="745" t="s">
        <v>447</v>
      </c>
      <c r="F21" s="48">
        <v>1000</v>
      </c>
      <c r="G21" s="13">
        <v>600</v>
      </c>
      <c r="H21" s="94">
        <v>110</v>
      </c>
      <c r="I21" s="93">
        <v>2</v>
      </c>
      <c r="J21" s="55">
        <f t="shared" si="0"/>
        <v>1.2</v>
      </c>
      <c r="K21" s="55">
        <f t="shared" si="1"/>
        <v>0.13200000000000001</v>
      </c>
      <c r="L21" s="11">
        <f t="shared" si="2"/>
        <v>670.47750000000008</v>
      </c>
      <c r="M21" s="375">
        <f t="shared" si="3"/>
        <v>6095.25</v>
      </c>
      <c r="N21" s="11">
        <v>8127</v>
      </c>
      <c r="P21" s="916"/>
    </row>
    <row r="22" spans="1:16" s="97" customFormat="1" ht="14.1" customHeight="1">
      <c r="A22" s="1040"/>
      <c r="B22" s="1041"/>
      <c r="C22" s="1042"/>
      <c r="D22" s="1185"/>
      <c r="E22" s="745" t="s">
        <v>447</v>
      </c>
      <c r="F22" s="48">
        <v>1000</v>
      </c>
      <c r="G22" s="13">
        <v>600</v>
      </c>
      <c r="H22" s="94">
        <v>120</v>
      </c>
      <c r="I22" s="93">
        <v>2</v>
      </c>
      <c r="J22" s="55">
        <f t="shared" si="0"/>
        <v>1.2</v>
      </c>
      <c r="K22" s="55">
        <f t="shared" si="1"/>
        <v>0.14399999999999999</v>
      </c>
      <c r="L22" s="11">
        <f t="shared" si="2"/>
        <v>718.56</v>
      </c>
      <c r="M22" s="375">
        <f t="shared" si="3"/>
        <v>5988</v>
      </c>
      <c r="N22" s="11">
        <v>7984</v>
      </c>
      <c r="P22" s="916"/>
    </row>
    <row r="23" spans="1:16" s="97" customFormat="1" ht="14.1" customHeight="1">
      <c r="A23" s="1040"/>
      <c r="B23" s="1041"/>
      <c r="C23" s="1042"/>
      <c r="D23" s="1185" t="s">
        <v>559</v>
      </c>
      <c r="E23" s="882" t="s">
        <v>446</v>
      </c>
      <c r="F23" s="673">
        <v>1000</v>
      </c>
      <c r="G23" s="674">
        <v>600</v>
      </c>
      <c r="H23" s="761">
        <v>130</v>
      </c>
      <c r="I23" s="762">
        <v>2</v>
      </c>
      <c r="J23" s="677">
        <f t="shared" si="0"/>
        <v>1.2</v>
      </c>
      <c r="K23" s="677">
        <f t="shared" si="1"/>
        <v>0.156</v>
      </c>
      <c r="L23" s="679">
        <f t="shared" si="2"/>
        <v>759.23249999999996</v>
      </c>
      <c r="M23" s="679">
        <f t="shared" si="3"/>
        <v>5840.25</v>
      </c>
      <c r="N23" s="11">
        <v>7787</v>
      </c>
      <c r="P23" s="916"/>
    </row>
    <row r="24" spans="1:16" s="97" customFormat="1" ht="14.1" customHeight="1">
      <c r="A24" s="1040"/>
      <c r="B24" s="1041"/>
      <c r="C24" s="1042"/>
      <c r="D24" s="1185"/>
      <c r="E24" s="745" t="s">
        <v>447</v>
      </c>
      <c r="F24" s="48">
        <v>1000</v>
      </c>
      <c r="G24" s="13">
        <v>600</v>
      </c>
      <c r="H24" s="14">
        <v>140</v>
      </c>
      <c r="I24" s="93">
        <v>2</v>
      </c>
      <c r="J24" s="55">
        <f t="shared" si="0"/>
        <v>1.2</v>
      </c>
      <c r="K24" s="55">
        <f t="shared" si="1"/>
        <v>0.16800000000000001</v>
      </c>
      <c r="L24" s="11">
        <f t="shared" si="2"/>
        <v>815.53500000000008</v>
      </c>
      <c r="M24" s="375">
        <f t="shared" si="3"/>
        <v>5825.25</v>
      </c>
      <c r="N24" s="11">
        <v>7767</v>
      </c>
      <c r="P24" s="916"/>
    </row>
    <row r="25" spans="1:16" s="97" customFormat="1" ht="14.1" customHeight="1">
      <c r="A25" s="1040"/>
      <c r="B25" s="1041"/>
      <c r="C25" s="1042"/>
      <c r="D25" s="1185"/>
      <c r="E25" s="745" t="s">
        <v>447</v>
      </c>
      <c r="F25" s="48">
        <v>1000</v>
      </c>
      <c r="G25" s="13">
        <v>600</v>
      </c>
      <c r="H25" s="94">
        <v>150</v>
      </c>
      <c r="I25" s="93">
        <v>2</v>
      </c>
      <c r="J25" s="55">
        <f t="shared" si="0"/>
        <v>1.2</v>
      </c>
      <c r="K25" s="55">
        <f t="shared" si="1"/>
        <v>0.18</v>
      </c>
      <c r="L25" s="11">
        <f t="shared" si="2"/>
        <v>870.52499999999998</v>
      </c>
      <c r="M25" s="375">
        <f t="shared" si="3"/>
        <v>5803.5</v>
      </c>
      <c r="N25" s="11">
        <v>7738</v>
      </c>
      <c r="P25" s="916"/>
    </row>
    <row r="26" spans="1:16" s="97" customFormat="1" ht="14.1" customHeight="1">
      <c r="A26" s="1040"/>
      <c r="B26" s="1041"/>
      <c r="C26" s="1042"/>
      <c r="D26" s="1084" t="s">
        <v>571</v>
      </c>
      <c r="E26" s="745" t="s">
        <v>447</v>
      </c>
      <c r="F26" s="48">
        <v>1000</v>
      </c>
      <c r="G26" s="13">
        <v>600</v>
      </c>
      <c r="H26" s="94">
        <v>160</v>
      </c>
      <c r="I26" s="93">
        <v>2</v>
      </c>
      <c r="J26" s="55">
        <f t="shared" si="0"/>
        <v>1.2</v>
      </c>
      <c r="K26" s="55">
        <f t="shared" si="1"/>
        <v>0.192</v>
      </c>
      <c r="L26" s="11">
        <f t="shared" si="2"/>
        <v>925.44</v>
      </c>
      <c r="M26" s="375">
        <f t="shared" si="3"/>
        <v>5784</v>
      </c>
      <c r="N26" s="11">
        <v>7712</v>
      </c>
      <c r="P26" s="916"/>
    </row>
    <row r="27" spans="1:16" s="97" customFormat="1" ht="14.1" customHeight="1">
      <c r="A27" s="1040"/>
      <c r="B27" s="1041"/>
      <c r="C27" s="1042"/>
      <c r="D27" s="1084"/>
      <c r="E27" s="667" t="s">
        <v>447</v>
      </c>
      <c r="F27" s="48">
        <v>1000</v>
      </c>
      <c r="G27" s="13">
        <v>600</v>
      </c>
      <c r="H27" s="14">
        <v>170</v>
      </c>
      <c r="I27" s="93">
        <v>1</v>
      </c>
      <c r="J27" s="55">
        <f t="shared" si="0"/>
        <v>0.6</v>
      </c>
      <c r="K27" s="55">
        <f t="shared" si="1"/>
        <v>0.10199999999999999</v>
      </c>
      <c r="L27" s="11">
        <f t="shared" si="2"/>
        <v>979.96499999999992</v>
      </c>
      <c r="M27" s="375">
        <f t="shared" si="3"/>
        <v>5764.5</v>
      </c>
      <c r="N27" s="11">
        <v>7686</v>
      </c>
      <c r="P27" s="916"/>
    </row>
    <row r="28" spans="1:16" s="97" customFormat="1" ht="14.1" customHeight="1">
      <c r="A28" s="1040"/>
      <c r="B28" s="1041"/>
      <c r="C28" s="1042"/>
      <c r="D28" s="1084"/>
      <c r="E28" s="667" t="s">
        <v>447</v>
      </c>
      <c r="F28" s="48">
        <v>1000</v>
      </c>
      <c r="G28" s="13">
        <v>600</v>
      </c>
      <c r="H28" s="14">
        <v>180</v>
      </c>
      <c r="I28" s="93">
        <v>1</v>
      </c>
      <c r="J28" s="55">
        <f t="shared" si="0"/>
        <v>0.6</v>
      </c>
      <c r="K28" s="55">
        <f t="shared" si="1"/>
        <v>0.108</v>
      </c>
      <c r="L28" s="11">
        <f t="shared" si="2"/>
        <v>1037.6100000000001</v>
      </c>
      <c r="M28" s="375">
        <f t="shared" si="3"/>
        <v>5764.5</v>
      </c>
      <c r="N28" s="11">
        <v>7686</v>
      </c>
      <c r="P28" s="916"/>
    </row>
    <row r="29" spans="1:16" s="97" customFormat="1" ht="14.1" customHeight="1">
      <c r="A29" s="1040"/>
      <c r="B29" s="1041"/>
      <c r="C29" s="1042"/>
      <c r="D29" s="841"/>
      <c r="E29" s="667" t="s">
        <v>447</v>
      </c>
      <c r="F29" s="48">
        <v>1000</v>
      </c>
      <c r="G29" s="13">
        <v>600</v>
      </c>
      <c r="H29" s="14">
        <v>190</v>
      </c>
      <c r="I29" s="93">
        <v>1</v>
      </c>
      <c r="J29" s="55">
        <f t="shared" si="0"/>
        <v>0.6</v>
      </c>
      <c r="K29" s="55">
        <f t="shared" si="1"/>
        <v>0.114</v>
      </c>
      <c r="L29" s="11">
        <f t="shared" si="2"/>
        <v>1095.2550000000001</v>
      </c>
      <c r="M29" s="375">
        <f t="shared" si="3"/>
        <v>5764.5</v>
      </c>
      <c r="N29" s="11">
        <v>7686</v>
      </c>
      <c r="P29" s="916"/>
    </row>
    <row r="30" spans="1:16" s="97" customFormat="1" ht="14.1" customHeight="1">
      <c r="A30" s="1043"/>
      <c r="B30" s="1044"/>
      <c r="C30" s="1045"/>
      <c r="D30" s="24"/>
      <c r="E30" s="883" t="s">
        <v>446</v>
      </c>
      <c r="F30" s="750">
        <v>1000</v>
      </c>
      <c r="G30" s="751">
        <v>600</v>
      </c>
      <c r="H30" s="752">
        <v>200</v>
      </c>
      <c r="I30" s="753">
        <v>1</v>
      </c>
      <c r="J30" s="754">
        <f t="shared" si="0"/>
        <v>0.6</v>
      </c>
      <c r="K30" s="754">
        <f t="shared" si="1"/>
        <v>0.12</v>
      </c>
      <c r="L30" s="755">
        <f t="shared" si="2"/>
        <v>1141.8</v>
      </c>
      <c r="M30" s="755">
        <f t="shared" si="3"/>
        <v>5709</v>
      </c>
      <c r="N30" s="11">
        <v>7612</v>
      </c>
      <c r="P30" s="916"/>
    </row>
    <row r="31" spans="1:16" s="97" customFormat="1" ht="14.1" customHeight="1">
      <c r="A31" s="1165" t="s">
        <v>539</v>
      </c>
      <c r="B31" s="1166"/>
      <c r="C31" s="1166"/>
      <c r="D31" s="1184" t="s">
        <v>537</v>
      </c>
      <c r="E31" s="744" t="s">
        <v>447</v>
      </c>
      <c r="F31" s="50">
        <v>1000</v>
      </c>
      <c r="G31" s="51">
        <v>600</v>
      </c>
      <c r="H31" s="52">
        <v>60</v>
      </c>
      <c r="I31" s="92">
        <v>4</v>
      </c>
      <c r="J31" s="54">
        <f t="shared" si="0"/>
        <v>2.4</v>
      </c>
      <c r="K31" s="54">
        <f t="shared" si="1"/>
        <v>0.14399999999999999</v>
      </c>
      <c r="L31" s="47">
        <f t="shared" si="2"/>
        <v>391.90499999999997</v>
      </c>
      <c r="M31" s="383">
        <f t="shared" si="3"/>
        <v>6531.75</v>
      </c>
      <c r="N31" s="47">
        <v>8709</v>
      </c>
      <c r="P31" s="916"/>
    </row>
    <row r="32" spans="1:16" s="97" customFormat="1" ht="14.1" customHeight="1">
      <c r="A32" s="1168"/>
      <c r="B32" s="1169"/>
      <c r="C32" s="1169"/>
      <c r="D32" s="1185"/>
      <c r="E32" s="745" t="s">
        <v>447</v>
      </c>
      <c r="F32" s="48">
        <v>1000</v>
      </c>
      <c r="G32" s="13">
        <v>600</v>
      </c>
      <c r="H32" s="14">
        <v>70</v>
      </c>
      <c r="I32" s="93">
        <v>4</v>
      </c>
      <c r="J32" s="55">
        <f t="shared" si="0"/>
        <v>2.4</v>
      </c>
      <c r="K32" s="55">
        <f t="shared" si="1"/>
        <v>0.16800000000000001</v>
      </c>
      <c r="L32" s="11">
        <f t="shared" si="2"/>
        <v>446.82749999999999</v>
      </c>
      <c r="M32" s="375">
        <f t="shared" si="3"/>
        <v>6383.25</v>
      </c>
      <c r="N32" s="11">
        <v>8511</v>
      </c>
      <c r="P32" s="916"/>
    </row>
    <row r="33" spans="1:20" s="97" customFormat="1" ht="14.1" customHeight="1">
      <c r="A33" s="1168"/>
      <c r="B33" s="1169"/>
      <c r="C33" s="1169"/>
      <c r="D33" s="1008" t="s">
        <v>538</v>
      </c>
      <c r="E33" s="745" t="s">
        <v>447</v>
      </c>
      <c r="F33" s="48">
        <v>1000</v>
      </c>
      <c r="G33" s="13">
        <v>600</v>
      </c>
      <c r="H33" s="14">
        <v>80</v>
      </c>
      <c r="I33" s="93">
        <v>3</v>
      </c>
      <c r="J33" s="55">
        <f t="shared" si="0"/>
        <v>1.8</v>
      </c>
      <c r="K33" s="55">
        <f t="shared" si="1"/>
        <v>0.14399999999999999</v>
      </c>
      <c r="L33" s="11">
        <f t="shared" si="2"/>
        <v>500.69999999999993</v>
      </c>
      <c r="M33" s="375">
        <f t="shared" si="3"/>
        <v>6258.75</v>
      </c>
      <c r="N33" s="11">
        <v>8345</v>
      </c>
      <c r="P33" s="916"/>
    </row>
    <row r="34" spans="1:20" s="97" customFormat="1" ht="14.1" customHeight="1">
      <c r="A34" s="1168"/>
      <c r="B34" s="1169"/>
      <c r="C34" s="1169"/>
      <c r="D34" s="1008" t="s">
        <v>557</v>
      </c>
      <c r="E34" s="745" t="s">
        <v>447</v>
      </c>
      <c r="F34" s="48">
        <v>1000</v>
      </c>
      <c r="G34" s="13">
        <v>600</v>
      </c>
      <c r="H34" s="94">
        <v>90</v>
      </c>
      <c r="I34" s="93">
        <v>3</v>
      </c>
      <c r="J34" s="55">
        <f t="shared" si="0"/>
        <v>1.8</v>
      </c>
      <c r="K34" s="55">
        <f t="shared" si="1"/>
        <v>0.16200000000000001</v>
      </c>
      <c r="L34" s="11">
        <f t="shared" si="2"/>
        <v>547.02</v>
      </c>
      <c r="M34" s="375">
        <f t="shared" si="3"/>
        <v>6078</v>
      </c>
      <c r="N34" s="11">
        <v>8104</v>
      </c>
      <c r="P34" s="916"/>
    </row>
    <row r="35" spans="1:20" s="97" customFormat="1" ht="14.1" customHeight="1">
      <c r="A35" s="1168"/>
      <c r="B35" s="1169"/>
      <c r="C35" s="1169"/>
      <c r="D35" s="1185" t="s">
        <v>558</v>
      </c>
      <c r="E35" s="882" t="s">
        <v>446</v>
      </c>
      <c r="F35" s="673">
        <v>1000</v>
      </c>
      <c r="G35" s="674">
        <v>600</v>
      </c>
      <c r="H35" s="761">
        <v>100</v>
      </c>
      <c r="I35" s="762">
        <v>3</v>
      </c>
      <c r="J35" s="677">
        <f t="shared" si="0"/>
        <v>1.8</v>
      </c>
      <c r="K35" s="677">
        <f t="shared" si="1"/>
        <v>0.18</v>
      </c>
      <c r="L35" s="679">
        <f t="shared" si="2"/>
        <v>587.17499999999995</v>
      </c>
      <c r="M35" s="679">
        <f t="shared" si="3"/>
        <v>5871.75</v>
      </c>
      <c r="N35" s="11">
        <v>7829</v>
      </c>
      <c r="P35" s="916"/>
      <c r="S35" s="895"/>
      <c r="T35" s="895"/>
    </row>
    <row r="36" spans="1:20" s="97" customFormat="1" ht="14.1" customHeight="1">
      <c r="A36" s="1168"/>
      <c r="B36" s="1169"/>
      <c r="C36" s="1169"/>
      <c r="D36" s="1185"/>
      <c r="E36" s="745" t="s">
        <v>447</v>
      </c>
      <c r="F36" s="48">
        <v>1000</v>
      </c>
      <c r="G36" s="13">
        <v>600</v>
      </c>
      <c r="H36" s="94">
        <v>110</v>
      </c>
      <c r="I36" s="93">
        <v>2</v>
      </c>
      <c r="J36" s="55">
        <f t="shared" si="0"/>
        <v>1.2</v>
      </c>
      <c r="K36" s="55">
        <f t="shared" si="1"/>
        <v>0.13200000000000001</v>
      </c>
      <c r="L36" s="11">
        <f t="shared" si="2"/>
        <v>638.38499999999999</v>
      </c>
      <c r="M36" s="375">
        <f t="shared" si="3"/>
        <v>5803.5</v>
      </c>
      <c r="N36" s="11">
        <v>7738</v>
      </c>
      <c r="P36" s="916"/>
    </row>
    <row r="37" spans="1:20" s="97" customFormat="1" ht="14.1" customHeight="1">
      <c r="A37" s="1168"/>
      <c r="B37" s="1169"/>
      <c r="C37" s="1169"/>
      <c r="D37" s="1185"/>
      <c r="E37" s="745" t="s">
        <v>447</v>
      </c>
      <c r="F37" s="48">
        <v>1000</v>
      </c>
      <c r="G37" s="13">
        <v>600</v>
      </c>
      <c r="H37" s="94">
        <v>120</v>
      </c>
      <c r="I37" s="93">
        <v>2</v>
      </c>
      <c r="J37" s="55">
        <f t="shared" si="0"/>
        <v>1.2</v>
      </c>
      <c r="K37" s="55">
        <f t="shared" si="1"/>
        <v>0.14399999999999999</v>
      </c>
      <c r="L37" s="11">
        <f t="shared" si="2"/>
        <v>684.36</v>
      </c>
      <c r="M37" s="375">
        <f t="shared" si="3"/>
        <v>5703</v>
      </c>
      <c r="N37" s="11">
        <v>7604</v>
      </c>
      <c r="P37" s="916"/>
    </row>
    <row r="38" spans="1:20" s="97" customFormat="1" ht="14.1" customHeight="1">
      <c r="A38" s="1168"/>
      <c r="B38" s="1169"/>
      <c r="C38" s="1169"/>
      <c r="D38" s="1185" t="s">
        <v>559</v>
      </c>
      <c r="E38" s="882" t="s">
        <v>446</v>
      </c>
      <c r="F38" s="673">
        <v>1000</v>
      </c>
      <c r="G38" s="674">
        <v>600</v>
      </c>
      <c r="H38" s="675">
        <v>130</v>
      </c>
      <c r="I38" s="762">
        <v>2</v>
      </c>
      <c r="J38" s="677">
        <f t="shared" si="0"/>
        <v>1.2</v>
      </c>
      <c r="K38" s="677">
        <f t="shared" si="1"/>
        <v>0.156</v>
      </c>
      <c r="L38" s="679">
        <f t="shared" si="2"/>
        <v>723.06000000000006</v>
      </c>
      <c r="M38" s="679">
        <f t="shared" si="3"/>
        <v>5562</v>
      </c>
      <c r="N38" s="11">
        <v>7416</v>
      </c>
      <c r="P38" s="916"/>
    </row>
    <row r="39" spans="1:20" s="97" customFormat="1" ht="14.1" customHeight="1">
      <c r="A39" s="1168"/>
      <c r="B39" s="1169"/>
      <c r="C39" s="1169"/>
      <c r="D39" s="1185"/>
      <c r="E39" s="745" t="s">
        <v>447</v>
      </c>
      <c r="F39" s="48">
        <v>1000</v>
      </c>
      <c r="G39" s="13">
        <v>600</v>
      </c>
      <c r="H39" s="14">
        <v>140</v>
      </c>
      <c r="I39" s="93">
        <v>2</v>
      </c>
      <c r="J39" s="55">
        <f t="shared" si="0"/>
        <v>1.2</v>
      </c>
      <c r="K39" s="55">
        <f t="shared" si="1"/>
        <v>0.16800000000000001</v>
      </c>
      <c r="L39" s="11">
        <f t="shared" si="2"/>
        <v>776.68500000000006</v>
      </c>
      <c r="M39" s="375">
        <f t="shared" si="3"/>
        <v>5547.75</v>
      </c>
      <c r="N39" s="11">
        <v>7397</v>
      </c>
      <c r="P39" s="916"/>
    </row>
    <row r="40" spans="1:20" s="97" customFormat="1" ht="14.1" customHeight="1">
      <c r="A40" s="1168"/>
      <c r="B40" s="1169"/>
      <c r="C40" s="1169"/>
      <c r="D40" s="1185"/>
      <c r="E40" s="882" t="s">
        <v>446</v>
      </c>
      <c r="F40" s="673">
        <v>1000</v>
      </c>
      <c r="G40" s="674">
        <v>600</v>
      </c>
      <c r="H40" s="675">
        <v>150</v>
      </c>
      <c r="I40" s="762">
        <v>2</v>
      </c>
      <c r="J40" s="677">
        <f t="shared" si="0"/>
        <v>1.2</v>
      </c>
      <c r="K40" s="677">
        <f t="shared" si="1"/>
        <v>0.18</v>
      </c>
      <c r="L40" s="679">
        <f t="shared" si="2"/>
        <v>814.61249999999995</v>
      </c>
      <c r="M40" s="679">
        <f t="shared" si="3"/>
        <v>5430.75</v>
      </c>
      <c r="N40" s="11">
        <v>7241</v>
      </c>
      <c r="P40" s="916"/>
    </row>
    <row r="41" spans="1:20" s="97" customFormat="1" ht="14.1" customHeight="1">
      <c r="A41" s="1168"/>
      <c r="B41" s="1169"/>
      <c r="C41" s="1169"/>
      <c r="D41" s="1084" t="s">
        <v>571</v>
      </c>
      <c r="E41" s="745" t="s">
        <v>447</v>
      </c>
      <c r="F41" s="48">
        <v>1000</v>
      </c>
      <c r="G41" s="13">
        <v>600</v>
      </c>
      <c r="H41" s="94">
        <v>160</v>
      </c>
      <c r="I41" s="93">
        <v>2</v>
      </c>
      <c r="J41" s="55">
        <f t="shared" si="0"/>
        <v>1.2</v>
      </c>
      <c r="K41" s="55">
        <f t="shared" si="1"/>
        <v>0.192</v>
      </c>
      <c r="L41" s="11">
        <f t="shared" si="2"/>
        <v>868.43999999999994</v>
      </c>
      <c r="M41" s="375">
        <f t="shared" si="3"/>
        <v>5427.75</v>
      </c>
      <c r="N41" s="11">
        <v>7237</v>
      </c>
      <c r="P41" s="916"/>
    </row>
    <row r="42" spans="1:20" s="97" customFormat="1" ht="14.1" customHeight="1">
      <c r="A42" s="1168"/>
      <c r="B42" s="1169"/>
      <c r="C42" s="1169"/>
      <c r="D42" s="1084"/>
      <c r="E42" s="667" t="s">
        <v>447</v>
      </c>
      <c r="F42" s="48">
        <v>1000</v>
      </c>
      <c r="G42" s="13">
        <v>600</v>
      </c>
      <c r="H42" s="14">
        <v>170</v>
      </c>
      <c r="I42" s="93">
        <v>2</v>
      </c>
      <c r="J42" s="55">
        <f t="shared" si="0"/>
        <v>1.2</v>
      </c>
      <c r="K42" s="55">
        <f t="shared" si="1"/>
        <v>0.20399999999999999</v>
      </c>
      <c r="L42" s="11">
        <f t="shared" si="2"/>
        <v>912.64499999999998</v>
      </c>
      <c r="M42" s="375">
        <f t="shared" si="3"/>
        <v>5368.5</v>
      </c>
      <c r="N42" s="11">
        <v>7158</v>
      </c>
      <c r="P42" s="916"/>
    </row>
    <row r="43" spans="1:20" s="97" customFormat="1" ht="14.1" customHeight="1">
      <c r="A43" s="1168"/>
      <c r="B43" s="1169"/>
      <c r="C43" s="1169"/>
      <c r="D43" s="1084"/>
      <c r="E43" s="667" t="s">
        <v>447</v>
      </c>
      <c r="F43" s="48">
        <v>1000</v>
      </c>
      <c r="G43" s="13">
        <v>600</v>
      </c>
      <c r="H43" s="14">
        <v>180</v>
      </c>
      <c r="I43" s="93">
        <v>2</v>
      </c>
      <c r="J43" s="55">
        <f t="shared" si="0"/>
        <v>1.2</v>
      </c>
      <c r="K43" s="55">
        <f t="shared" si="1"/>
        <v>0.216</v>
      </c>
      <c r="L43" s="11">
        <f t="shared" si="2"/>
        <v>949.05</v>
      </c>
      <c r="M43" s="375">
        <f t="shared" si="3"/>
        <v>5272.5</v>
      </c>
      <c r="N43" s="11">
        <v>7030</v>
      </c>
      <c r="P43" s="916"/>
    </row>
    <row r="44" spans="1:20" s="97" customFormat="1" ht="14.1" customHeight="1">
      <c r="A44" s="1168"/>
      <c r="B44" s="1169"/>
      <c r="C44" s="1169"/>
      <c r="D44" s="841"/>
      <c r="E44" s="667" t="s">
        <v>447</v>
      </c>
      <c r="F44" s="48">
        <v>1000</v>
      </c>
      <c r="G44" s="13">
        <v>600</v>
      </c>
      <c r="H44" s="14">
        <v>190</v>
      </c>
      <c r="I44" s="93">
        <v>1</v>
      </c>
      <c r="J44" s="55">
        <f t="shared" si="0"/>
        <v>0.6</v>
      </c>
      <c r="K44" s="55">
        <f t="shared" si="1"/>
        <v>0.114</v>
      </c>
      <c r="L44" s="11">
        <f t="shared" si="2"/>
        <v>1001.7750000000001</v>
      </c>
      <c r="M44" s="375">
        <f t="shared" si="3"/>
        <v>5272.5</v>
      </c>
      <c r="N44" s="11">
        <v>7030</v>
      </c>
      <c r="P44" s="916"/>
    </row>
    <row r="45" spans="1:20" s="97" customFormat="1" ht="14.1" customHeight="1">
      <c r="A45" s="1171"/>
      <c r="B45" s="1172"/>
      <c r="C45" s="1172"/>
      <c r="D45" s="24"/>
      <c r="E45" s="850" t="s">
        <v>447</v>
      </c>
      <c r="F45" s="75">
        <v>1000</v>
      </c>
      <c r="G45" s="76">
        <v>600</v>
      </c>
      <c r="H45" s="77">
        <v>200</v>
      </c>
      <c r="I45" s="361">
        <v>1</v>
      </c>
      <c r="J45" s="79">
        <f t="shared" si="0"/>
        <v>0.6</v>
      </c>
      <c r="K45" s="79">
        <f t="shared" si="1"/>
        <v>0.12</v>
      </c>
      <c r="L45" s="68">
        <f t="shared" si="2"/>
        <v>1054.5</v>
      </c>
      <c r="M45" s="455">
        <f t="shared" si="3"/>
        <v>5272.5</v>
      </c>
      <c r="N45" s="11">
        <v>7030</v>
      </c>
      <c r="P45" s="916"/>
    </row>
    <row r="46" spans="1:20" s="97" customFormat="1" ht="14.1" customHeight="1">
      <c r="A46" s="1085" t="s">
        <v>316</v>
      </c>
      <c r="B46" s="1086"/>
      <c r="C46" s="1086"/>
      <c r="D46" s="1184" t="s">
        <v>537</v>
      </c>
      <c r="E46" s="884" t="s">
        <v>446</v>
      </c>
      <c r="F46" s="681">
        <v>1200</v>
      </c>
      <c r="G46" s="682">
        <v>1000</v>
      </c>
      <c r="H46" s="683">
        <v>60</v>
      </c>
      <c r="I46" s="748">
        <v>2</v>
      </c>
      <c r="J46" s="684">
        <f t="shared" si="0"/>
        <v>2.4</v>
      </c>
      <c r="K46" s="684">
        <f t="shared" si="1"/>
        <v>0.14399999999999999</v>
      </c>
      <c r="L46" s="685">
        <f t="shared" si="2"/>
        <v>349.28999999999996</v>
      </c>
      <c r="M46" s="685">
        <f t="shared" si="3"/>
        <v>5821.5</v>
      </c>
      <c r="N46" s="11">
        <v>7762</v>
      </c>
      <c r="P46" s="916"/>
    </row>
    <row r="47" spans="1:20" ht="14.1" customHeight="1">
      <c r="A47" s="1088"/>
      <c r="B47" s="1089"/>
      <c r="C47" s="1089"/>
      <c r="D47" s="1185"/>
      <c r="E47" s="745" t="s">
        <v>447</v>
      </c>
      <c r="F47" s="48">
        <v>1200</v>
      </c>
      <c r="G47" s="13">
        <v>1000</v>
      </c>
      <c r="H47" s="14">
        <v>70</v>
      </c>
      <c r="I47" s="93">
        <v>2</v>
      </c>
      <c r="J47" s="55">
        <f t="shared" si="0"/>
        <v>2.4</v>
      </c>
      <c r="K47" s="55">
        <f t="shared" si="1"/>
        <v>0.16800000000000001</v>
      </c>
      <c r="L47" s="11">
        <f t="shared" si="2"/>
        <v>402.20250000000004</v>
      </c>
      <c r="M47" s="375">
        <f t="shared" si="3"/>
        <v>5745.75</v>
      </c>
      <c r="N47" s="11">
        <v>7661</v>
      </c>
      <c r="P47" s="916"/>
    </row>
    <row r="48" spans="1:20" ht="14.1" customHeight="1">
      <c r="A48" s="1088"/>
      <c r="B48" s="1089"/>
      <c r="C48" s="1089"/>
      <c r="D48" s="1008" t="s">
        <v>538</v>
      </c>
      <c r="E48" s="745" t="s">
        <v>447</v>
      </c>
      <c r="F48" s="48">
        <v>1200</v>
      </c>
      <c r="G48" s="13">
        <v>1000</v>
      </c>
      <c r="H48" s="14">
        <v>80</v>
      </c>
      <c r="I48" s="93">
        <v>2</v>
      </c>
      <c r="J48" s="55">
        <f t="shared" si="0"/>
        <v>2.4</v>
      </c>
      <c r="K48" s="55">
        <f t="shared" si="1"/>
        <v>0.192</v>
      </c>
      <c r="L48" s="11">
        <f t="shared" si="2"/>
        <v>450.66</v>
      </c>
      <c r="M48" s="375">
        <f t="shared" si="3"/>
        <v>5633.25</v>
      </c>
      <c r="N48" s="11">
        <v>7511</v>
      </c>
      <c r="P48" s="916"/>
    </row>
    <row r="49" spans="1:21" ht="14.1" customHeight="1">
      <c r="A49" s="1088"/>
      <c r="B49" s="1089"/>
      <c r="C49" s="1089"/>
      <c r="D49" s="1008" t="s">
        <v>557</v>
      </c>
      <c r="E49" s="745" t="s">
        <v>447</v>
      </c>
      <c r="F49" s="48">
        <v>1200</v>
      </c>
      <c r="G49" s="13">
        <v>1000</v>
      </c>
      <c r="H49" s="94">
        <v>90</v>
      </c>
      <c r="I49" s="93">
        <v>2</v>
      </c>
      <c r="J49" s="55">
        <f t="shared" si="0"/>
        <v>2.4</v>
      </c>
      <c r="K49" s="55">
        <f t="shared" si="1"/>
        <v>0.216</v>
      </c>
      <c r="L49" s="11">
        <f t="shared" si="2"/>
        <v>492.34499999999997</v>
      </c>
      <c r="M49" s="375">
        <f t="shared" si="3"/>
        <v>5470.5</v>
      </c>
      <c r="N49" s="11">
        <v>7294</v>
      </c>
      <c r="P49" s="916"/>
    </row>
    <row r="50" spans="1:21" ht="14.1" customHeight="1">
      <c r="A50" s="1088"/>
      <c r="B50" s="1089"/>
      <c r="C50" s="1089"/>
      <c r="D50" s="1185" t="s">
        <v>558</v>
      </c>
      <c r="E50" s="882" t="s">
        <v>446</v>
      </c>
      <c r="F50" s="673">
        <v>1200</v>
      </c>
      <c r="G50" s="674">
        <v>1000</v>
      </c>
      <c r="H50" s="761">
        <v>100</v>
      </c>
      <c r="I50" s="762">
        <v>2</v>
      </c>
      <c r="J50" s="677">
        <f t="shared" si="0"/>
        <v>2.4</v>
      </c>
      <c r="K50" s="677">
        <f t="shared" si="1"/>
        <v>0.24</v>
      </c>
      <c r="L50" s="679">
        <f t="shared" si="2"/>
        <v>528.375</v>
      </c>
      <c r="M50" s="679">
        <f t="shared" si="3"/>
        <v>5283.75</v>
      </c>
      <c r="N50" s="11">
        <v>7045</v>
      </c>
      <c r="P50" s="916"/>
    </row>
    <row r="51" spans="1:21" ht="14.1" customHeight="1">
      <c r="A51" s="1088"/>
      <c r="B51" s="1089"/>
      <c r="C51" s="1089"/>
      <c r="D51" s="1185"/>
      <c r="E51" s="745" t="s">
        <v>447</v>
      </c>
      <c r="F51" s="48">
        <v>1200</v>
      </c>
      <c r="G51" s="13">
        <v>1000</v>
      </c>
      <c r="H51" s="94">
        <v>110</v>
      </c>
      <c r="I51" s="93">
        <v>1</v>
      </c>
      <c r="J51" s="55">
        <f t="shared" si="0"/>
        <v>1.2</v>
      </c>
      <c r="K51" s="55">
        <f t="shared" si="1"/>
        <v>0.13200000000000001</v>
      </c>
      <c r="L51" s="11">
        <f t="shared" si="2"/>
        <v>574.53000000000009</v>
      </c>
      <c r="M51" s="375">
        <f t="shared" si="3"/>
        <v>5223</v>
      </c>
      <c r="N51" s="11">
        <v>6964</v>
      </c>
      <c r="P51" s="916"/>
      <c r="T51" s="49"/>
      <c r="U51" s="49"/>
    </row>
    <row r="52" spans="1:21" ht="14.1" customHeight="1">
      <c r="A52" s="1088"/>
      <c r="B52" s="1089"/>
      <c r="C52" s="1089"/>
      <c r="D52" s="1185"/>
      <c r="E52" s="745" t="s">
        <v>447</v>
      </c>
      <c r="F52" s="48">
        <v>1200</v>
      </c>
      <c r="G52" s="13">
        <v>1000</v>
      </c>
      <c r="H52" s="94">
        <v>120</v>
      </c>
      <c r="I52" s="93">
        <v>1</v>
      </c>
      <c r="J52" s="55">
        <f t="shared" si="0"/>
        <v>1.2</v>
      </c>
      <c r="K52" s="55">
        <f t="shared" si="1"/>
        <v>0.14399999999999999</v>
      </c>
      <c r="L52" s="11">
        <f t="shared" si="2"/>
        <v>615.95999999999992</v>
      </c>
      <c r="M52" s="375">
        <f t="shared" si="3"/>
        <v>5133</v>
      </c>
      <c r="N52" s="11">
        <v>6844</v>
      </c>
      <c r="P52" s="916"/>
    </row>
    <row r="53" spans="1:21" ht="14.1" customHeight="1">
      <c r="A53" s="1088"/>
      <c r="B53" s="1089"/>
      <c r="C53" s="1089"/>
      <c r="D53" s="1185" t="s">
        <v>559</v>
      </c>
      <c r="E53" s="745" t="s">
        <v>447</v>
      </c>
      <c r="F53" s="48">
        <v>1200</v>
      </c>
      <c r="G53" s="13">
        <v>1000</v>
      </c>
      <c r="H53" s="14">
        <v>130</v>
      </c>
      <c r="I53" s="93">
        <v>1</v>
      </c>
      <c r="J53" s="55">
        <f t="shared" si="0"/>
        <v>1.2</v>
      </c>
      <c r="K53" s="55">
        <f t="shared" si="1"/>
        <v>0.156</v>
      </c>
      <c r="L53" s="11">
        <f t="shared" si="2"/>
        <v>657.15000000000009</v>
      </c>
      <c r="M53" s="375">
        <f t="shared" si="3"/>
        <v>5055</v>
      </c>
      <c r="N53" s="11">
        <v>6740</v>
      </c>
      <c r="P53" s="916"/>
    </row>
    <row r="54" spans="1:21" ht="14.1" customHeight="1">
      <c r="A54" s="1088"/>
      <c r="B54" s="1089"/>
      <c r="C54" s="1089"/>
      <c r="D54" s="1185"/>
      <c r="E54" s="745" t="s">
        <v>447</v>
      </c>
      <c r="F54" s="48">
        <v>1200</v>
      </c>
      <c r="G54" s="13">
        <v>1000</v>
      </c>
      <c r="H54" s="14">
        <v>140</v>
      </c>
      <c r="I54" s="93">
        <v>1</v>
      </c>
      <c r="J54" s="55">
        <f t="shared" si="0"/>
        <v>1.2</v>
      </c>
      <c r="K54" s="55">
        <f t="shared" si="1"/>
        <v>0.16800000000000001</v>
      </c>
      <c r="L54" s="11">
        <f t="shared" si="2"/>
        <v>699.09</v>
      </c>
      <c r="M54" s="375">
        <f t="shared" si="3"/>
        <v>4993.5</v>
      </c>
      <c r="N54" s="11">
        <v>6658</v>
      </c>
      <c r="P54" s="916"/>
    </row>
    <row r="55" spans="1:21" ht="14.1" customHeight="1">
      <c r="A55" s="1088"/>
      <c r="B55" s="1089"/>
      <c r="C55" s="1089"/>
      <c r="D55" s="1185"/>
      <c r="E55" s="882" t="s">
        <v>446</v>
      </c>
      <c r="F55" s="673">
        <v>1200</v>
      </c>
      <c r="G55" s="674">
        <v>1000</v>
      </c>
      <c r="H55" s="761">
        <v>150</v>
      </c>
      <c r="I55" s="762">
        <v>1</v>
      </c>
      <c r="J55" s="677">
        <f t="shared" si="0"/>
        <v>1.2</v>
      </c>
      <c r="K55" s="677">
        <f t="shared" si="1"/>
        <v>0.18</v>
      </c>
      <c r="L55" s="679">
        <f t="shared" si="2"/>
        <v>733.16250000000002</v>
      </c>
      <c r="M55" s="679">
        <f t="shared" si="3"/>
        <v>4887.75</v>
      </c>
      <c r="N55" s="11">
        <v>6517</v>
      </c>
      <c r="P55" s="916"/>
    </row>
    <row r="56" spans="1:21" ht="14.1" customHeight="1">
      <c r="A56" s="1088"/>
      <c r="B56" s="1089"/>
      <c r="C56" s="1089"/>
      <c r="D56" s="1084" t="s">
        <v>571</v>
      </c>
      <c r="E56" s="745" t="s">
        <v>447</v>
      </c>
      <c r="F56" s="48">
        <v>1200</v>
      </c>
      <c r="G56" s="13">
        <v>1000</v>
      </c>
      <c r="H56" s="94">
        <v>160</v>
      </c>
      <c r="I56" s="93">
        <v>1</v>
      </c>
      <c r="J56" s="55">
        <f t="shared" si="0"/>
        <v>1.2</v>
      </c>
      <c r="K56" s="55">
        <f t="shared" si="1"/>
        <v>0.192</v>
      </c>
      <c r="L56" s="11">
        <f t="shared" si="2"/>
        <v>781.8</v>
      </c>
      <c r="M56" s="375">
        <f t="shared" si="3"/>
        <v>4886.25</v>
      </c>
      <c r="N56" s="11">
        <v>6515</v>
      </c>
      <c r="P56" s="916"/>
    </row>
    <row r="57" spans="1:21" ht="14.1" customHeight="1">
      <c r="A57" s="1088"/>
      <c r="B57" s="1089"/>
      <c r="C57" s="1089"/>
      <c r="D57" s="1084"/>
      <c r="E57" s="668" t="s">
        <v>447</v>
      </c>
      <c r="F57" s="48">
        <v>1200</v>
      </c>
      <c r="G57" s="13">
        <v>1000</v>
      </c>
      <c r="H57" s="14">
        <v>170</v>
      </c>
      <c r="I57" s="93">
        <v>1</v>
      </c>
      <c r="J57" s="55">
        <f t="shared" si="0"/>
        <v>1.2</v>
      </c>
      <c r="K57" s="55">
        <f t="shared" si="1"/>
        <v>0.20399999999999999</v>
      </c>
      <c r="L57" s="11">
        <f t="shared" si="2"/>
        <v>821.35500000000002</v>
      </c>
      <c r="M57" s="375">
        <f t="shared" si="3"/>
        <v>4831.5</v>
      </c>
      <c r="N57" s="11">
        <v>6442</v>
      </c>
      <c r="P57" s="916"/>
    </row>
    <row r="58" spans="1:21" ht="14.1" customHeight="1">
      <c r="A58" s="1088"/>
      <c r="B58" s="1089"/>
      <c r="C58" s="1089"/>
      <c r="D58" s="1084"/>
      <c r="E58" s="667" t="s">
        <v>447</v>
      </c>
      <c r="F58" s="48">
        <v>1200</v>
      </c>
      <c r="G58" s="13">
        <v>1000</v>
      </c>
      <c r="H58" s="14">
        <v>180</v>
      </c>
      <c r="I58" s="93">
        <v>1</v>
      </c>
      <c r="J58" s="55">
        <f t="shared" si="0"/>
        <v>1.2</v>
      </c>
      <c r="K58" s="55">
        <f t="shared" si="1"/>
        <v>0.216</v>
      </c>
      <c r="L58" s="11">
        <f t="shared" si="2"/>
        <v>854.14499999999998</v>
      </c>
      <c r="M58" s="375">
        <f t="shared" si="3"/>
        <v>4745.25</v>
      </c>
      <c r="N58" s="11">
        <v>6327</v>
      </c>
      <c r="P58" s="916"/>
    </row>
    <row r="59" spans="1:21" ht="14.1" customHeight="1">
      <c r="A59" s="1088"/>
      <c r="B59" s="1089"/>
      <c r="C59" s="1089"/>
      <c r="D59" s="841"/>
      <c r="E59" s="667" t="s">
        <v>447</v>
      </c>
      <c r="F59" s="48">
        <v>1200</v>
      </c>
      <c r="G59" s="13">
        <v>1000</v>
      </c>
      <c r="H59" s="14">
        <v>190</v>
      </c>
      <c r="I59" s="93">
        <v>1</v>
      </c>
      <c r="J59" s="55">
        <f t="shared" si="0"/>
        <v>1.2</v>
      </c>
      <c r="K59" s="55">
        <f t="shared" si="1"/>
        <v>0.22800000000000001</v>
      </c>
      <c r="L59" s="11">
        <f t="shared" si="2"/>
        <v>901.5975000000002</v>
      </c>
      <c r="M59" s="375">
        <f t="shared" si="3"/>
        <v>4745.25</v>
      </c>
      <c r="N59" s="11">
        <v>6327</v>
      </c>
      <c r="P59" s="916"/>
    </row>
    <row r="60" spans="1:21" ht="14.1" customHeight="1">
      <c r="A60" s="1091"/>
      <c r="B60" s="1092"/>
      <c r="C60" s="1092"/>
      <c r="D60" s="24"/>
      <c r="E60" s="669" t="s">
        <v>447</v>
      </c>
      <c r="F60" s="75">
        <v>1200</v>
      </c>
      <c r="G60" s="76">
        <v>1000</v>
      </c>
      <c r="H60" s="77">
        <v>200</v>
      </c>
      <c r="I60" s="361">
        <v>1</v>
      </c>
      <c r="J60" s="79">
        <f t="shared" si="0"/>
        <v>1.2</v>
      </c>
      <c r="K60" s="79">
        <f t="shared" si="1"/>
        <v>0.24</v>
      </c>
      <c r="L60" s="68">
        <f t="shared" si="2"/>
        <v>949.05</v>
      </c>
      <c r="M60" s="455">
        <f t="shared" si="3"/>
        <v>4745.25</v>
      </c>
      <c r="N60" s="68">
        <v>6327</v>
      </c>
      <c r="P60" s="916"/>
    </row>
    <row r="61" spans="1:21" s="46" customFormat="1" ht="12.75" customHeight="1">
      <c r="A61" s="1032"/>
      <c r="B61" s="465"/>
      <c r="C61" s="465"/>
      <c r="D61" s="465"/>
      <c r="E61" s="109"/>
      <c r="F61" s="465"/>
      <c r="G61" s="465"/>
      <c r="H61" s="465"/>
      <c r="I61" s="465"/>
      <c r="J61" s="465"/>
      <c r="K61" s="465"/>
      <c r="L61" s="49"/>
      <c r="M61" s="49"/>
      <c r="N61" s="49"/>
    </row>
    <row r="62" spans="1:21" s="46" customFormat="1" ht="12.75" customHeight="1">
      <c r="A62" s="110" t="s">
        <v>16</v>
      </c>
      <c r="B62" s="110"/>
      <c r="C62" s="110"/>
      <c r="D62" s="110"/>
      <c r="E62" s="109"/>
      <c r="F62" s="110"/>
      <c r="G62" s="110"/>
      <c r="H62" s="110"/>
      <c r="I62" s="110"/>
      <c r="J62" s="111"/>
      <c r="K62" s="111"/>
      <c r="L62" s="5"/>
      <c r="M62" s="5"/>
      <c r="N62" s="111"/>
    </row>
    <row r="63" spans="1:21" s="46" customFormat="1" ht="12.75" customHeight="1">
      <c r="A63" s="1067" t="s">
        <v>23</v>
      </c>
      <c r="B63" s="1032"/>
      <c r="C63" s="1032"/>
      <c r="D63" s="1032"/>
      <c r="E63" s="109"/>
      <c r="F63" s="1032"/>
      <c r="G63" s="1032"/>
      <c r="H63" s="1032"/>
      <c r="I63" s="1032"/>
      <c r="J63" s="1032"/>
      <c r="K63" s="1032"/>
      <c r="L63" s="1100"/>
      <c r="M63" s="1100"/>
      <c r="N63" s="111"/>
    </row>
    <row r="64" spans="1:21" s="46" customFormat="1" ht="12.75" customHeight="1">
      <c r="A64" s="1033" t="s">
        <v>22</v>
      </c>
      <c r="B64" s="1033"/>
      <c r="C64" s="1033"/>
      <c r="D64" s="1033"/>
      <c r="E64" s="109"/>
      <c r="F64" s="1033"/>
      <c r="G64" s="1033"/>
      <c r="H64" s="1033"/>
      <c r="I64" s="1033"/>
      <c r="J64" s="1033"/>
      <c r="K64" s="1033"/>
      <c r="L64" s="1099"/>
      <c r="M64" s="1099"/>
      <c r="N64" s="1038"/>
    </row>
    <row r="65" spans="1:14" s="46" customFormat="1" ht="12.75" customHeight="1">
      <c r="A65" s="1149" t="s">
        <v>51</v>
      </c>
      <c r="B65" s="1149"/>
      <c r="C65" s="1149"/>
      <c r="D65" s="1149"/>
      <c r="E65" s="1149"/>
      <c r="F65" s="1149"/>
      <c r="G65" s="1149"/>
      <c r="H65" s="1149"/>
      <c r="I65" s="1149"/>
      <c r="J65" s="1149"/>
      <c r="K65" s="1149"/>
      <c r="L65" s="218"/>
      <c r="M65" s="219"/>
      <c r="N65" s="17"/>
    </row>
    <row r="66" spans="1:14" s="46" customFormat="1" ht="12.75" customHeight="1">
      <c r="A66" s="1149" t="s">
        <v>563</v>
      </c>
      <c r="B66" s="1149"/>
      <c r="C66" s="1149"/>
      <c r="D66" s="1149"/>
      <c r="E66" s="1149"/>
      <c r="F66" s="1149"/>
      <c r="G66" s="1149"/>
      <c r="H66" s="1149"/>
      <c r="I66" s="1149"/>
      <c r="J66" s="1149"/>
      <c r="K66" s="1149"/>
      <c r="L66" s="218"/>
      <c r="M66" s="219"/>
      <c r="N66" s="17"/>
    </row>
    <row r="67" spans="1:14" s="46" customFormat="1" ht="12.75" customHeight="1">
      <c r="A67" s="1149" t="s">
        <v>565</v>
      </c>
      <c r="B67" s="1149"/>
      <c r="C67" s="1149"/>
      <c r="D67" s="1149"/>
      <c r="E67" s="1149"/>
      <c r="F67" s="1149"/>
      <c r="G67" s="1149"/>
      <c r="H67" s="1149"/>
      <c r="I67" s="1149"/>
      <c r="J67" s="1149"/>
      <c r="K67" s="1149"/>
      <c r="L67" s="1038"/>
      <c r="M67" s="17"/>
      <c r="N67" s="17"/>
    </row>
    <row r="68" spans="1:14" s="49" customFormat="1" ht="12.75" customHeight="1">
      <c r="A68" s="1032" t="s">
        <v>566</v>
      </c>
    </row>
    <row r="69" spans="1:14">
      <c r="A69" s="1083" t="s">
        <v>567</v>
      </c>
      <c r="B69" s="1083"/>
      <c r="C69" s="1083"/>
      <c r="D69" s="1083"/>
      <c r="E69" s="1083"/>
      <c r="F69" s="1083"/>
      <c r="G69" s="1083"/>
      <c r="H69" s="1083"/>
      <c r="I69" s="1083"/>
      <c r="J69" s="1083"/>
      <c r="K69" s="1083"/>
    </row>
    <row r="70" spans="1:14">
      <c r="A70" s="1149" t="s">
        <v>568</v>
      </c>
      <c r="B70" s="1149"/>
      <c r="C70" s="1149"/>
      <c r="D70" s="1149"/>
      <c r="E70" s="1149"/>
      <c r="F70" s="1149"/>
      <c r="G70" s="1149"/>
      <c r="H70" s="1149"/>
      <c r="I70" s="1149"/>
      <c r="J70" s="1149"/>
      <c r="K70" s="1149"/>
    </row>
  </sheetData>
  <mergeCells count="34">
    <mergeCell ref="D23:D25"/>
    <mergeCell ref="A7:M7"/>
    <mergeCell ref="A8:M8"/>
    <mergeCell ref="A9:M9"/>
    <mergeCell ref="A10:M10"/>
    <mergeCell ref="A13:D14"/>
    <mergeCell ref="E13:E14"/>
    <mergeCell ref="F13:H13"/>
    <mergeCell ref="I13:I14"/>
    <mergeCell ref="J13:J14"/>
    <mergeCell ref="K13:K14"/>
    <mergeCell ref="L13:M13"/>
    <mergeCell ref="A15:M15"/>
    <mergeCell ref="A16:C17"/>
    <mergeCell ref="D16:D17"/>
    <mergeCell ref="D20:D22"/>
    <mergeCell ref="D26:D28"/>
    <mergeCell ref="A31:C45"/>
    <mergeCell ref="D31:D32"/>
    <mergeCell ref="D35:D37"/>
    <mergeCell ref="D38:D40"/>
    <mergeCell ref="D41:D43"/>
    <mergeCell ref="L64:M64"/>
    <mergeCell ref="A46:C60"/>
    <mergeCell ref="D46:D47"/>
    <mergeCell ref="D50:D52"/>
    <mergeCell ref="D53:D55"/>
    <mergeCell ref="D56:D58"/>
    <mergeCell ref="L63:M63"/>
    <mergeCell ref="A67:K67"/>
    <mergeCell ref="A70:K70"/>
    <mergeCell ref="A69:K69"/>
    <mergeCell ref="A66:K66"/>
    <mergeCell ref="A65:K65"/>
  </mergeCells>
  <hyperlinks>
    <hyperlink ref="A11" location="Оглавление!A1" display="К оглавлению"/>
  </hyperlinks>
  <printOptions horizontalCentered="1"/>
  <pageMargins left="0.39" right="0.34" top="0.18" bottom="0.19" header="0.17" footer="0.17"/>
  <pageSetup paperSize="9" scale="6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0"/>
  <sheetViews>
    <sheetView showGridLines="0" view="pageBreakPreview" zoomScale="80" zoomScaleNormal="70" zoomScaleSheetLayoutView="80" zoomScalePageLayoutView="75" workbookViewId="0">
      <selection activeCell="A10" sqref="A10:M10"/>
    </sheetView>
  </sheetViews>
  <sheetFormatPr defaultRowHeight="12.75"/>
  <cols>
    <col min="1" max="1" width="7.7109375" style="1032" customWidth="1"/>
    <col min="2" max="2" width="7.7109375" style="465" customWidth="1"/>
    <col min="3" max="3" width="11.28515625" style="465" customWidth="1"/>
    <col min="4" max="4" width="39.7109375" style="465" customWidth="1"/>
    <col min="5" max="5" width="11.7109375" style="109" customWidth="1"/>
    <col min="6" max="8" width="8.7109375" style="465" customWidth="1"/>
    <col min="9" max="11" width="10.28515625" style="465" customWidth="1"/>
    <col min="12" max="12" width="10.7109375" style="49" customWidth="1"/>
    <col min="13" max="13" width="12.7109375" style="49" customWidth="1"/>
    <col min="14" max="14" width="12.7109375" style="49" hidden="1" customWidth="1"/>
    <col min="15" max="16384" width="9.140625" style="465"/>
  </cols>
  <sheetData>
    <row r="1" spans="1:16">
      <c r="A1" s="1071"/>
    </row>
    <row r="2" spans="1:16">
      <c r="A2" s="1071"/>
    </row>
    <row r="3" spans="1:16">
      <c r="A3" s="1071"/>
    </row>
    <row r="4" spans="1:16">
      <c r="A4" s="1071"/>
    </row>
    <row r="5" spans="1:16">
      <c r="A5" s="1071"/>
    </row>
    <row r="6" spans="1:16">
      <c r="A6" s="1071"/>
    </row>
    <row r="7" spans="1:16" ht="44.25" customHeight="1">
      <c r="A7" s="1150" t="s">
        <v>574</v>
      </c>
      <c r="B7" s="1133"/>
      <c r="C7" s="1133"/>
      <c r="D7" s="1133"/>
      <c r="E7" s="1133"/>
      <c r="F7" s="1133"/>
      <c r="G7" s="1133"/>
      <c r="H7" s="1133"/>
      <c r="I7" s="1133"/>
      <c r="J7" s="1133"/>
      <c r="K7" s="1133"/>
      <c r="L7" s="1133"/>
      <c r="M7" s="1133"/>
      <c r="N7" s="468"/>
    </row>
    <row r="8" spans="1:16" ht="15" customHeight="1">
      <c r="A8" s="1151" t="s">
        <v>575</v>
      </c>
      <c r="B8" s="1151"/>
      <c r="C8" s="1151"/>
      <c r="D8" s="1151"/>
      <c r="E8" s="1151"/>
      <c r="F8" s="1151"/>
      <c r="G8" s="1151"/>
      <c r="H8" s="1151"/>
      <c r="I8" s="1151"/>
      <c r="J8" s="1151"/>
      <c r="K8" s="1151"/>
      <c r="L8" s="1151"/>
      <c r="M8" s="1151"/>
      <c r="N8" s="468"/>
    </row>
    <row r="9" spans="1:16" ht="15" customHeight="1">
      <c r="A9" s="1152" t="s">
        <v>24</v>
      </c>
      <c r="B9" s="1135"/>
      <c r="C9" s="1135"/>
      <c r="D9" s="1135"/>
      <c r="E9" s="1135"/>
      <c r="F9" s="1135"/>
      <c r="G9" s="1135"/>
      <c r="H9" s="1135"/>
      <c r="I9" s="1135"/>
      <c r="J9" s="1135"/>
      <c r="K9" s="1135"/>
      <c r="L9" s="1135"/>
      <c r="M9" s="1135"/>
      <c r="N9" s="468"/>
    </row>
    <row r="10" spans="1:16" ht="15" customHeight="1">
      <c r="A10" s="1151"/>
      <c r="B10" s="1133"/>
      <c r="C10" s="1133"/>
      <c r="D10" s="1133"/>
      <c r="E10" s="1133"/>
      <c r="F10" s="1133"/>
      <c r="G10" s="1133"/>
      <c r="H10" s="1133"/>
      <c r="I10" s="1133"/>
      <c r="J10" s="1133"/>
      <c r="K10" s="1133"/>
      <c r="L10" s="1133"/>
      <c r="M10" s="1133"/>
      <c r="N10" s="465"/>
    </row>
    <row r="11" spans="1:16" s="2" customFormat="1" ht="15" customHeight="1">
      <c r="A11" s="971" t="s">
        <v>528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148"/>
      <c r="M11" s="149"/>
      <c r="N11" s="465"/>
    </row>
    <row r="12" spans="1:16" ht="15" customHeight="1">
      <c r="A12" s="971"/>
      <c r="B12" s="1035"/>
      <c r="C12" s="1035"/>
      <c r="D12" s="1035"/>
      <c r="E12" s="1035"/>
      <c r="F12" s="1035"/>
      <c r="G12" s="1035"/>
      <c r="H12" s="1035"/>
      <c r="I12" s="1035"/>
      <c r="J12" s="1035"/>
      <c r="K12" s="1035"/>
      <c r="L12" s="145" t="s">
        <v>63</v>
      </c>
      <c r="M12" s="146">
        <v>0.25</v>
      </c>
      <c r="N12" s="465"/>
    </row>
    <row r="13" spans="1:16" s="102" customFormat="1" ht="14.25" customHeight="1">
      <c r="A13" s="1142" t="s">
        <v>1</v>
      </c>
      <c r="B13" s="1119"/>
      <c r="C13" s="1119"/>
      <c r="D13" s="1120"/>
      <c r="E13" s="1140" t="s">
        <v>441</v>
      </c>
      <c r="F13" s="1095" t="s">
        <v>2</v>
      </c>
      <c r="G13" s="1186"/>
      <c r="H13" s="1187"/>
      <c r="I13" s="1155" t="s">
        <v>3</v>
      </c>
      <c r="J13" s="1155" t="s">
        <v>4</v>
      </c>
      <c r="K13" s="1155" t="s">
        <v>5</v>
      </c>
      <c r="L13" s="1153" t="s">
        <v>43</v>
      </c>
      <c r="M13" s="1189"/>
      <c r="N13" s="117"/>
    </row>
    <row r="14" spans="1:16" s="102" customFormat="1" ht="16.5" customHeight="1">
      <c r="A14" s="1143"/>
      <c r="B14" s="1101"/>
      <c r="C14" s="1101"/>
      <c r="D14" s="1102"/>
      <c r="E14" s="1141"/>
      <c r="F14" s="103" t="s">
        <v>6</v>
      </c>
      <c r="G14" s="104" t="s">
        <v>7</v>
      </c>
      <c r="H14" s="105" t="s">
        <v>8</v>
      </c>
      <c r="I14" s="1188"/>
      <c r="J14" s="1188"/>
      <c r="K14" s="1156"/>
      <c r="L14" s="106" t="s">
        <v>9</v>
      </c>
      <c r="M14" s="107" t="s">
        <v>10</v>
      </c>
      <c r="N14" s="107" t="s">
        <v>10</v>
      </c>
    </row>
    <row r="15" spans="1:16" ht="18" customHeight="1">
      <c r="A15" s="1142" t="s">
        <v>317</v>
      </c>
      <c r="B15" s="1119"/>
      <c r="C15" s="1119"/>
      <c r="D15" s="1119"/>
      <c r="E15" s="1119"/>
      <c r="F15" s="1119"/>
      <c r="G15" s="1119"/>
      <c r="H15" s="1119"/>
      <c r="I15" s="1119"/>
      <c r="J15" s="1119"/>
      <c r="K15" s="1119"/>
      <c r="L15" s="1119"/>
      <c r="M15" s="1120"/>
      <c r="N15" s="468"/>
    </row>
    <row r="16" spans="1:16" ht="13.5" customHeight="1">
      <c r="A16" s="1193" t="s">
        <v>540</v>
      </c>
      <c r="B16" s="1194"/>
      <c r="C16" s="1195"/>
      <c r="D16" s="984" t="s">
        <v>572</v>
      </c>
      <c r="E16" s="1068" t="s">
        <v>442</v>
      </c>
      <c r="F16" s="50">
        <v>1000</v>
      </c>
      <c r="G16" s="51">
        <v>600</v>
      </c>
      <c r="H16" s="81">
        <v>30</v>
      </c>
      <c r="I16" s="92">
        <v>6</v>
      </c>
      <c r="J16" s="54">
        <f>F16*G16*I16/1000000</f>
        <v>3.6</v>
      </c>
      <c r="K16" s="54">
        <f>F16*G16*H16*I16/1000000000</f>
        <v>0.108</v>
      </c>
      <c r="L16" s="47">
        <f>M16*K16/J16</f>
        <v>285.93</v>
      </c>
      <c r="M16" s="383">
        <f>N16*(100%-$M$12)</f>
        <v>9531</v>
      </c>
      <c r="N16" s="526">
        <v>12708</v>
      </c>
      <c r="O16" s="916"/>
      <c r="P16" s="916"/>
    </row>
    <row r="17" spans="1:16" ht="13.5" customHeight="1">
      <c r="A17" s="1196"/>
      <c r="B17" s="1197"/>
      <c r="C17" s="1198"/>
      <c r="D17" s="841"/>
      <c r="E17" s="756" t="s">
        <v>446</v>
      </c>
      <c r="F17" s="673">
        <v>1000</v>
      </c>
      <c r="G17" s="674">
        <v>600</v>
      </c>
      <c r="H17" s="761">
        <v>40</v>
      </c>
      <c r="I17" s="762">
        <v>4</v>
      </c>
      <c r="J17" s="677">
        <f>F17*G17*I17/1000000</f>
        <v>2.4</v>
      </c>
      <c r="K17" s="677">
        <f>F17*G17*H17*I17/1000000000</f>
        <v>9.6000000000000002E-2</v>
      </c>
      <c r="L17" s="679">
        <f>M17*K17/J17</f>
        <v>330.84</v>
      </c>
      <c r="M17" s="679">
        <f>N17*(100%-$M$12)</f>
        <v>8271</v>
      </c>
      <c r="N17" s="679">
        <v>11028</v>
      </c>
      <c r="O17" s="916"/>
      <c r="P17" s="916"/>
    </row>
    <row r="18" spans="1:16" ht="13.5" customHeight="1">
      <c r="A18" s="1199"/>
      <c r="B18" s="1200"/>
      <c r="C18" s="1201"/>
      <c r="D18" s="24"/>
      <c r="E18" s="1069" t="s">
        <v>446</v>
      </c>
      <c r="F18" s="750">
        <v>1000</v>
      </c>
      <c r="G18" s="751">
        <v>600</v>
      </c>
      <c r="H18" s="1070">
        <v>50</v>
      </c>
      <c r="I18" s="753">
        <v>4</v>
      </c>
      <c r="J18" s="754">
        <v>2.4</v>
      </c>
      <c r="K18" s="754">
        <f>F18*G18*H18*I18/1000000000</f>
        <v>0.12</v>
      </c>
      <c r="L18" s="755">
        <f>M18*K18/J18</f>
        <v>413.55</v>
      </c>
      <c r="M18" s="755">
        <f>N18*(100%-$M$12)</f>
        <v>8271</v>
      </c>
      <c r="N18" s="755">
        <v>11028</v>
      </c>
      <c r="O18" s="916"/>
      <c r="P18" s="916"/>
    </row>
    <row r="19" spans="1:16" ht="14.1" customHeight="1">
      <c r="A19" s="1088" t="s">
        <v>541</v>
      </c>
      <c r="B19" s="1089"/>
      <c r="C19" s="1089"/>
      <c r="D19" s="841" t="s">
        <v>542</v>
      </c>
      <c r="E19" s="680" t="s">
        <v>446</v>
      </c>
      <c r="F19" s="681">
        <v>1000</v>
      </c>
      <c r="G19" s="682">
        <v>600</v>
      </c>
      <c r="H19" s="683">
        <v>40</v>
      </c>
      <c r="I19" s="748">
        <v>4</v>
      </c>
      <c r="J19" s="684">
        <f>F19*G19*I19/1000000</f>
        <v>2.4</v>
      </c>
      <c r="K19" s="684">
        <f>F19*G19*H19*I19/1000000000</f>
        <v>9.6000000000000002E-2</v>
      </c>
      <c r="L19" s="685">
        <f t="shared" ref="L19:L53" si="0">M19*K19/J19</f>
        <v>275.70000000000005</v>
      </c>
      <c r="M19" s="685">
        <f t="shared" ref="M19:M70" si="1">N19*(100%-$M$12)</f>
        <v>6892.5</v>
      </c>
      <c r="N19" s="742">
        <v>9190</v>
      </c>
      <c r="O19" s="916"/>
      <c r="P19" s="916"/>
    </row>
    <row r="20" spans="1:16" ht="14.1" customHeight="1">
      <c r="A20" s="1088"/>
      <c r="B20" s="1089"/>
      <c r="C20" s="1089"/>
      <c r="D20" s="841"/>
      <c r="E20" s="756" t="s">
        <v>446</v>
      </c>
      <c r="F20" s="673">
        <v>1000</v>
      </c>
      <c r="G20" s="674">
        <v>600</v>
      </c>
      <c r="H20" s="761">
        <v>50</v>
      </c>
      <c r="I20" s="762">
        <v>4</v>
      </c>
      <c r="J20" s="677">
        <f t="shared" ref="J20:J35" si="2">F20*G20*I20/1000000</f>
        <v>2.4</v>
      </c>
      <c r="K20" s="677">
        <f t="shared" ref="K20:K35" si="3">F20*G20*H20*I20/1000000000</f>
        <v>0.12</v>
      </c>
      <c r="L20" s="679">
        <f t="shared" si="0"/>
        <v>344.625</v>
      </c>
      <c r="M20" s="679">
        <f t="shared" si="1"/>
        <v>6892.5</v>
      </c>
      <c r="N20" s="679">
        <v>9190</v>
      </c>
      <c r="O20" s="916"/>
      <c r="P20" s="916"/>
    </row>
    <row r="21" spans="1:16" ht="14.1" customHeight="1">
      <c r="A21" s="1088"/>
      <c r="B21" s="1089"/>
      <c r="C21" s="1089"/>
      <c r="D21" s="1008" t="s">
        <v>538</v>
      </c>
      <c r="E21" s="746" t="s">
        <v>447</v>
      </c>
      <c r="F21" s="48">
        <v>1000</v>
      </c>
      <c r="G21" s="13">
        <v>600</v>
      </c>
      <c r="H21" s="94">
        <v>60</v>
      </c>
      <c r="I21" s="93">
        <v>4</v>
      </c>
      <c r="J21" s="55">
        <f t="shared" si="2"/>
        <v>2.4</v>
      </c>
      <c r="K21" s="55">
        <f t="shared" si="3"/>
        <v>0.14399999999999999</v>
      </c>
      <c r="L21" s="11">
        <f t="shared" si="0"/>
        <v>417.59999999999997</v>
      </c>
      <c r="M21" s="375">
        <f t="shared" si="1"/>
        <v>6960</v>
      </c>
      <c r="N21" s="528">
        <v>9280</v>
      </c>
      <c r="O21" s="916"/>
      <c r="P21" s="916"/>
    </row>
    <row r="22" spans="1:16" ht="14.1" customHeight="1">
      <c r="A22" s="1088"/>
      <c r="B22" s="1089"/>
      <c r="C22" s="1089"/>
      <c r="D22" s="1008" t="s">
        <v>557</v>
      </c>
      <c r="E22" s="746" t="s">
        <v>447</v>
      </c>
      <c r="F22" s="48">
        <v>1000</v>
      </c>
      <c r="G22" s="13">
        <v>600</v>
      </c>
      <c r="H22" s="94">
        <v>70</v>
      </c>
      <c r="I22" s="93">
        <v>4</v>
      </c>
      <c r="J22" s="55">
        <f t="shared" si="2"/>
        <v>2.4</v>
      </c>
      <c r="K22" s="55">
        <f t="shared" si="3"/>
        <v>0.16800000000000001</v>
      </c>
      <c r="L22" s="11">
        <f t="shared" si="0"/>
        <v>487.2</v>
      </c>
      <c r="M22" s="375">
        <f t="shared" si="1"/>
        <v>6960</v>
      </c>
      <c r="N22" s="528">
        <v>9280</v>
      </c>
      <c r="O22" s="916"/>
      <c r="P22" s="916"/>
    </row>
    <row r="23" spans="1:16" ht="14.1" customHeight="1">
      <c r="A23" s="1088"/>
      <c r="B23" s="1089"/>
      <c r="C23" s="1089"/>
      <c r="D23" s="1185" t="s">
        <v>558</v>
      </c>
      <c r="E23" s="746" t="s">
        <v>447</v>
      </c>
      <c r="F23" s="48">
        <v>1000</v>
      </c>
      <c r="G23" s="13">
        <v>600</v>
      </c>
      <c r="H23" s="94">
        <v>80</v>
      </c>
      <c r="I23" s="93">
        <v>2</v>
      </c>
      <c r="J23" s="55">
        <f t="shared" si="2"/>
        <v>1.2</v>
      </c>
      <c r="K23" s="55">
        <f t="shared" si="3"/>
        <v>9.6000000000000002E-2</v>
      </c>
      <c r="L23" s="11">
        <f t="shared" si="0"/>
        <v>556.79999999999995</v>
      </c>
      <c r="M23" s="375">
        <f t="shared" si="1"/>
        <v>6960</v>
      </c>
      <c r="N23" s="528">
        <v>9280</v>
      </c>
      <c r="O23" s="916"/>
      <c r="P23" s="916"/>
    </row>
    <row r="24" spans="1:16" ht="14.1" customHeight="1">
      <c r="A24" s="1088"/>
      <c r="B24" s="1089"/>
      <c r="C24" s="1089"/>
      <c r="D24" s="1185"/>
      <c r="E24" s="746" t="s">
        <v>447</v>
      </c>
      <c r="F24" s="48">
        <v>1000</v>
      </c>
      <c r="G24" s="13">
        <v>600</v>
      </c>
      <c r="H24" s="14">
        <v>90</v>
      </c>
      <c r="I24" s="93">
        <v>2</v>
      </c>
      <c r="J24" s="55">
        <f t="shared" si="2"/>
        <v>1.2</v>
      </c>
      <c r="K24" s="55">
        <f t="shared" si="3"/>
        <v>0.108</v>
      </c>
      <c r="L24" s="11">
        <f t="shared" si="0"/>
        <v>626.4</v>
      </c>
      <c r="M24" s="375">
        <f t="shared" si="1"/>
        <v>6960</v>
      </c>
      <c r="N24" s="528">
        <v>9280</v>
      </c>
      <c r="O24" s="916"/>
      <c r="P24" s="916"/>
    </row>
    <row r="25" spans="1:16" ht="14.1" customHeight="1">
      <c r="A25" s="1088"/>
      <c r="B25" s="1089"/>
      <c r="C25" s="1089"/>
      <c r="D25" s="1185"/>
      <c r="E25" s="756" t="s">
        <v>446</v>
      </c>
      <c r="F25" s="673">
        <v>1000</v>
      </c>
      <c r="G25" s="674">
        <v>600</v>
      </c>
      <c r="H25" s="675">
        <v>100</v>
      </c>
      <c r="I25" s="762">
        <v>2</v>
      </c>
      <c r="J25" s="677">
        <f t="shared" si="2"/>
        <v>1.2</v>
      </c>
      <c r="K25" s="677">
        <f t="shared" si="3"/>
        <v>0.12</v>
      </c>
      <c r="L25" s="679">
        <f t="shared" si="0"/>
        <v>689.25</v>
      </c>
      <c r="M25" s="679">
        <f t="shared" si="1"/>
        <v>6892.5</v>
      </c>
      <c r="N25" s="679">
        <v>9190</v>
      </c>
      <c r="O25" s="916"/>
      <c r="P25" s="916"/>
    </row>
    <row r="26" spans="1:16" ht="14.1" customHeight="1">
      <c r="A26" s="1088"/>
      <c r="B26" s="1089"/>
      <c r="C26" s="1089"/>
      <c r="D26" s="1185" t="s">
        <v>559</v>
      </c>
      <c r="E26" s="746" t="s">
        <v>447</v>
      </c>
      <c r="F26" s="48">
        <v>1000</v>
      </c>
      <c r="G26" s="13">
        <v>600</v>
      </c>
      <c r="H26" s="14">
        <v>110</v>
      </c>
      <c r="I26" s="93">
        <v>2</v>
      </c>
      <c r="J26" s="55">
        <f t="shared" si="2"/>
        <v>1.2</v>
      </c>
      <c r="K26" s="55">
        <f t="shared" si="3"/>
        <v>0.13200000000000001</v>
      </c>
      <c r="L26" s="11">
        <f t="shared" si="0"/>
        <v>765.6</v>
      </c>
      <c r="M26" s="375">
        <f t="shared" si="1"/>
        <v>6960</v>
      </c>
      <c r="N26" s="528">
        <v>9280</v>
      </c>
      <c r="O26" s="916"/>
      <c r="P26" s="916"/>
    </row>
    <row r="27" spans="1:16" ht="14.1" customHeight="1">
      <c r="A27" s="1088"/>
      <c r="B27" s="1089"/>
      <c r="C27" s="1089"/>
      <c r="D27" s="1185"/>
      <c r="E27" s="746" t="s">
        <v>447</v>
      </c>
      <c r="F27" s="48">
        <v>1000</v>
      </c>
      <c r="G27" s="13">
        <v>600</v>
      </c>
      <c r="H27" s="94">
        <v>120</v>
      </c>
      <c r="I27" s="93">
        <v>2</v>
      </c>
      <c r="J27" s="55">
        <f t="shared" si="2"/>
        <v>1.2</v>
      </c>
      <c r="K27" s="55">
        <f t="shared" si="3"/>
        <v>0.14399999999999999</v>
      </c>
      <c r="L27" s="11">
        <f t="shared" si="0"/>
        <v>835.19999999999993</v>
      </c>
      <c r="M27" s="375">
        <f t="shared" si="1"/>
        <v>6960</v>
      </c>
      <c r="N27" s="528">
        <v>9280</v>
      </c>
      <c r="O27" s="916"/>
      <c r="P27" s="916"/>
    </row>
    <row r="28" spans="1:16" ht="14.1" customHeight="1">
      <c r="A28" s="1088"/>
      <c r="B28" s="1089"/>
      <c r="C28" s="1089"/>
      <c r="D28" s="1185"/>
      <c r="E28" s="746" t="s">
        <v>447</v>
      </c>
      <c r="F28" s="48">
        <v>1000</v>
      </c>
      <c r="G28" s="13">
        <v>600</v>
      </c>
      <c r="H28" s="14">
        <v>130</v>
      </c>
      <c r="I28" s="93">
        <v>2</v>
      </c>
      <c r="J28" s="55">
        <f t="shared" si="2"/>
        <v>1.2</v>
      </c>
      <c r="K28" s="55">
        <f t="shared" si="3"/>
        <v>0.156</v>
      </c>
      <c r="L28" s="11">
        <f t="shared" si="0"/>
        <v>904.80000000000007</v>
      </c>
      <c r="M28" s="375">
        <f t="shared" si="1"/>
        <v>6960</v>
      </c>
      <c r="N28" s="528">
        <v>9280</v>
      </c>
      <c r="O28" s="916"/>
      <c r="P28" s="916"/>
    </row>
    <row r="29" spans="1:16" ht="14.1" customHeight="1">
      <c r="A29" s="1088"/>
      <c r="B29" s="1089"/>
      <c r="C29" s="1089"/>
      <c r="D29" s="1084" t="s">
        <v>571</v>
      </c>
      <c r="E29" s="746" t="s">
        <v>447</v>
      </c>
      <c r="F29" s="48">
        <v>1000</v>
      </c>
      <c r="G29" s="13">
        <v>600</v>
      </c>
      <c r="H29" s="14">
        <v>140</v>
      </c>
      <c r="I29" s="93">
        <v>2</v>
      </c>
      <c r="J29" s="55">
        <f t="shared" si="2"/>
        <v>1.2</v>
      </c>
      <c r="K29" s="55">
        <f t="shared" si="3"/>
        <v>0.16800000000000001</v>
      </c>
      <c r="L29" s="11">
        <f t="shared" si="0"/>
        <v>974.4</v>
      </c>
      <c r="M29" s="375">
        <f t="shared" si="1"/>
        <v>6960</v>
      </c>
      <c r="N29" s="528">
        <v>9280</v>
      </c>
      <c r="O29" s="916"/>
      <c r="P29" s="916"/>
    </row>
    <row r="30" spans="1:16" ht="14.1" customHeight="1">
      <c r="A30" s="1088"/>
      <c r="B30" s="1089"/>
      <c r="C30" s="1089"/>
      <c r="D30" s="1084"/>
      <c r="E30" s="746" t="s">
        <v>447</v>
      </c>
      <c r="F30" s="48">
        <v>1000</v>
      </c>
      <c r="G30" s="13">
        <v>600</v>
      </c>
      <c r="H30" s="14">
        <v>150</v>
      </c>
      <c r="I30" s="93">
        <v>2</v>
      </c>
      <c r="J30" s="55">
        <f t="shared" si="2"/>
        <v>1.2</v>
      </c>
      <c r="K30" s="55">
        <f t="shared" si="3"/>
        <v>0.18</v>
      </c>
      <c r="L30" s="11">
        <f t="shared" si="0"/>
        <v>1044</v>
      </c>
      <c r="M30" s="375">
        <f t="shared" si="1"/>
        <v>6960</v>
      </c>
      <c r="N30" s="528">
        <v>9280</v>
      </c>
      <c r="O30" s="916"/>
      <c r="P30" s="916"/>
    </row>
    <row r="31" spans="1:16" ht="14.1" customHeight="1">
      <c r="A31" s="1088"/>
      <c r="B31" s="1089"/>
      <c r="C31" s="1089"/>
      <c r="D31" s="1084"/>
      <c r="E31" s="746" t="s">
        <v>447</v>
      </c>
      <c r="F31" s="48">
        <v>1000</v>
      </c>
      <c r="G31" s="13">
        <v>600</v>
      </c>
      <c r="H31" s="14">
        <v>160</v>
      </c>
      <c r="I31" s="93">
        <v>1</v>
      </c>
      <c r="J31" s="55">
        <f t="shared" si="2"/>
        <v>0.6</v>
      </c>
      <c r="K31" s="55">
        <f t="shared" si="3"/>
        <v>9.6000000000000002E-2</v>
      </c>
      <c r="L31" s="11">
        <f t="shared" si="0"/>
        <v>1113.5999999999999</v>
      </c>
      <c r="M31" s="375">
        <f t="shared" si="1"/>
        <v>6960</v>
      </c>
      <c r="N31" s="528">
        <v>9280</v>
      </c>
      <c r="O31" s="916"/>
      <c r="P31" s="916"/>
    </row>
    <row r="32" spans="1:16" ht="14.1" customHeight="1">
      <c r="A32" s="1088"/>
      <c r="B32" s="1089"/>
      <c r="C32" s="1089"/>
      <c r="D32" s="841"/>
      <c r="E32" s="746" t="s">
        <v>447</v>
      </c>
      <c r="F32" s="56">
        <v>1000</v>
      </c>
      <c r="G32" s="57">
        <v>600</v>
      </c>
      <c r="H32" s="119">
        <v>170</v>
      </c>
      <c r="I32" s="362">
        <v>1</v>
      </c>
      <c r="J32" s="60">
        <f t="shared" si="2"/>
        <v>0.6</v>
      </c>
      <c r="K32" s="60">
        <f t="shared" si="3"/>
        <v>0.10199999999999999</v>
      </c>
      <c r="L32" s="82">
        <f t="shared" si="0"/>
        <v>1183.2</v>
      </c>
      <c r="M32" s="369">
        <f t="shared" si="1"/>
        <v>6960</v>
      </c>
      <c r="N32" s="1062">
        <v>9280</v>
      </c>
      <c r="O32" s="916"/>
      <c r="P32" s="916"/>
    </row>
    <row r="33" spans="1:21" ht="14.1" customHeight="1">
      <c r="A33" s="1088"/>
      <c r="B33" s="1089"/>
      <c r="C33" s="1089"/>
      <c r="D33" s="841"/>
      <c r="E33" s="746" t="s">
        <v>447</v>
      </c>
      <c r="F33" s="48">
        <v>1000</v>
      </c>
      <c r="G33" s="13">
        <v>600</v>
      </c>
      <c r="H33" s="14">
        <v>180</v>
      </c>
      <c r="I33" s="93">
        <v>1</v>
      </c>
      <c r="J33" s="55">
        <f t="shared" si="2"/>
        <v>0.6</v>
      </c>
      <c r="K33" s="55">
        <f t="shared" si="3"/>
        <v>0.108</v>
      </c>
      <c r="L33" s="11">
        <f t="shared" si="0"/>
        <v>1252.8</v>
      </c>
      <c r="M33" s="375">
        <f t="shared" si="1"/>
        <v>6960</v>
      </c>
      <c r="N33" s="528">
        <v>9280</v>
      </c>
      <c r="O33" s="916"/>
      <c r="P33" s="916"/>
    </row>
    <row r="34" spans="1:21" ht="14.1" customHeight="1">
      <c r="A34" s="1088"/>
      <c r="B34" s="1089"/>
      <c r="C34" s="1089"/>
      <c r="D34" s="841"/>
      <c r="E34" s="746" t="s">
        <v>447</v>
      </c>
      <c r="F34" s="48">
        <v>1000</v>
      </c>
      <c r="G34" s="13">
        <v>600</v>
      </c>
      <c r="H34" s="14">
        <v>190</v>
      </c>
      <c r="I34" s="93">
        <v>1</v>
      </c>
      <c r="J34" s="55">
        <f t="shared" si="2"/>
        <v>0.6</v>
      </c>
      <c r="K34" s="55">
        <f t="shared" si="3"/>
        <v>0.114</v>
      </c>
      <c r="L34" s="11">
        <f t="shared" si="0"/>
        <v>1322.4</v>
      </c>
      <c r="M34" s="375">
        <f t="shared" si="1"/>
        <v>6960</v>
      </c>
      <c r="N34" s="528">
        <v>9280</v>
      </c>
      <c r="O34" s="916"/>
      <c r="P34" s="916"/>
    </row>
    <row r="35" spans="1:21" ht="14.1" customHeight="1">
      <c r="A35" s="1091"/>
      <c r="B35" s="1092"/>
      <c r="C35" s="1092"/>
      <c r="D35" s="24"/>
      <c r="E35" s="747" t="s">
        <v>447</v>
      </c>
      <c r="F35" s="75">
        <v>1000</v>
      </c>
      <c r="G35" s="76">
        <v>600</v>
      </c>
      <c r="H35" s="530">
        <v>200</v>
      </c>
      <c r="I35" s="361">
        <v>1</v>
      </c>
      <c r="J35" s="79">
        <f t="shared" si="2"/>
        <v>0.6</v>
      </c>
      <c r="K35" s="79">
        <f t="shared" si="3"/>
        <v>0.12</v>
      </c>
      <c r="L35" s="68">
        <f t="shared" si="0"/>
        <v>1392</v>
      </c>
      <c r="M35" s="455">
        <f t="shared" si="1"/>
        <v>6960</v>
      </c>
      <c r="N35" s="529">
        <v>9280</v>
      </c>
      <c r="O35" s="916"/>
      <c r="P35" s="916"/>
    </row>
    <row r="36" spans="1:21" ht="18" customHeight="1">
      <c r="A36" s="1095" t="s">
        <v>318</v>
      </c>
      <c r="B36" s="1190"/>
      <c r="C36" s="1190"/>
      <c r="D36" s="1190"/>
      <c r="E36" s="1191"/>
      <c r="F36" s="1191"/>
      <c r="G36" s="1191"/>
      <c r="H36" s="1191"/>
      <c r="I36" s="1191"/>
      <c r="J36" s="1191"/>
      <c r="K36" s="1191"/>
      <c r="L36" s="1191"/>
      <c r="M36" s="1192"/>
      <c r="N36" s="291"/>
      <c r="O36" s="916"/>
      <c r="P36" s="916"/>
    </row>
    <row r="37" spans="1:21" ht="14.1" customHeight="1">
      <c r="A37" s="1165" t="s">
        <v>543</v>
      </c>
      <c r="B37" s="1166"/>
      <c r="C37" s="1166"/>
      <c r="D37" s="1103" t="s">
        <v>544</v>
      </c>
      <c r="E37" s="659" t="s">
        <v>447</v>
      </c>
      <c r="F37" s="1052">
        <v>1000</v>
      </c>
      <c r="G37" s="1054">
        <v>600</v>
      </c>
      <c r="H37" s="1056">
        <v>40</v>
      </c>
      <c r="I37" s="53">
        <v>8</v>
      </c>
      <c r="J37" s="1058">
        <f>F37*G37*I37/1000000</f>
        <v>4.8</v>
      </c>
      <c r="K37" s="1058">
        <f>F37*G37*H37*I37/1000000000</f>
        <v>0.192</v>
      </c>
      <c r="L37" s="80">
        <f t="shared" si="0"/>
        <v>189.09000000000003</v>
      </c>
      <c r="M37" s="383">
        <f t="shared" si="1"/>
        <v>4727.25</v>
      </c>
      <c r="N37" s="526">
        <v>6303</v>
      </c>
      <c r="O37" s="916"/>
      <c r="P37" s="916"/>
    </row>
    <row r="38" spans="1:21" ht="14.1" customHeight="1">
      <c r="A38" s="1168"/>
      <c r="B38" s="1169"/>
      <c r="C38" s="1169"/>
      <c r="D38" s="1084"/>
      <c r="E38" s="746" t="s">
        <v>447</v>
      </c>
      <c r="F38" s="70">
        <v>1000</v>
      </c>
      <c r="G38" s="71">
        <v>600</v>
      </c>
      <c r="H38" s="72">
        <v>50</v>
      </c>
      <c r="I38" s="15">
        <v>6</v>
      </c>
      <c r="J38" s="74">
        <f t="shared" ref="J38:J70" si="4">F38*G38*I38/1000000</f>
        <v>3.6</v>
      </c>
      <c r="K38" s="74">
        <f t="shared" ref="K38:K70" si="5">F38*G38*H38*I38/1000000000</f>
        <v>0.18</v>
      </c>
      <c r="L38" s="61">
        <f t="shared" si="0"/>
        <v>236.36249999999998</v>
      </c>
      <c r="M38" s="375">
        <f t="shared" si="1"/>
        <v>4727.25</v>
      </c>
      <c r="N38" s="528">
        <v>6303</v>
      </c>
      <c r="O38" s="916"/>
      <c r="P38" s="916"/>
    </row>
    <row r="39" spans="1:21" ht="14.1" customHeight="1">
      <c r="A39" s="1168"/>
      <c r="B39" s="1169"/>
      <c r="C39" s="1169"/>
      <c r="D39" s="1008" t="s">
        <v>538</v>
      </c>
      <c r="E39" s="746" t="s">
        <v>447</v>
      </c>
      <c r="F39" s="70">
        <v>1000</v>
      </c>
      <c r="G39" s="71">
        <v>600</v>
      </c>
      <c r="H39" s="72">
        <v>60</v>
      </c>
      <c r="I39" s="15">
        <v>4</v>
      </c>
      <c r="J39" s="74">
        <f t="shared" si="4"/>
        <v>2.4</v>
      </c>
      <c r="K39" s="74">
        <f t="shared" si="5"/>
        <v>0.14399999999999999</v>
      </c>
      <c r="L39" s="61">
        <f t="shared" si="0"/>
        <v>283.63499999999999</v>
      </c>
      <c r="M39" s="375">
        <f t="shared" si="1"/>
        <v>4727.25</v>
      </c>
      <c r="N39" s="528">
        <v>6303</v>
      </c>
      <c r="O39" s="916"/>
      <c r="P39" s="916"/>
    </row>
    <row r="40" spans="1:21" ht="14.1" customHeight="1">
      <c r="A40" s="1168"/>
      <c r="B40" s="1169"/>
      <c r="C40" s="1169"/>
      <c r="D40" s="1008" t="s">
        <v>557</v>
      </c>
      <c r="E40" s="746" t="s">
        <v>447</v>
      </c>
      <c r="F40" s="70">
        <v>1000</v>
      </c>
      <c r="G40" s="71">
        <v>600</v>
      </c>
      <c r="H40" s="72">
        <v>70</v>
      </c>
      <c r="I40" s="15">
        <v>4</v>
      </c>
      <c r="J40" s="74">
        <f t="shared" si="4"/>
        <v>2.4</v>
      </c>
      <c r="K40" s="74">
        <f t="shared" si="5"/>
        <v>0.16800000000000001</v>
      </c>
      <c r="L40" s="61">
        <f t="shared" si="0"/>
        <v>330.90750000000003</v>
      </c>
      <c r="M40" s="375">
        <f t="shared" si="1"/>
        <v>4727.25</v>
      </c>
      <c r="N40" s="528">
        <v>6303</v>
      </c>
      <c r="O40" s="916"/>
      <c r="P40" s="916"/>
    </row>
    <row r="41" spans="1:21" ht="14.1" customHeight="1">
      <c r="A41" s="1168"/>
      <c r="B41" s="1169"/>
      <c r="C41" s="1169"/>
      <c r="D41" s="1185" t="s">
        <v>558</v>
      </c>
      <c r="E41" s="746" t="s">
        <v>447</v>
      </c>
      <c r="F41" s="70">
        <v>1000</v>
      </c>
      <c r="G41" s="71">
        <v>600</v>
      </c>
      <c r="H41" s="72">
        <v>80</v>
      </c>
      <c r="I41" s="15">
        <v>4</v>
      </c>
      <c r="J41" s="74">
        <f t="shared" si="4"/>
        <v>2.4</v>
      </c>
      <c r="K41" s="74">
        <f t="shared" si="5"/>
        <v>0.192</v>
      </c>
      <c r="L41" s="61">
        <f t="shared" si="0"/>
        <v>378.18000000000006</v>
      </c>
      <c r="M41" s="375">
        <f t="shared" si="1"/>
        <v>4727.25</v>
      </c>
      <c r="N41" s="528">
        <v>6303</v>
      </c>
      <c r="O41" s="916"/>
      <c r="P41" s="916"/>
      <c r="T41" s="49"/>
      <c r="U41" s="49"/>
    </row>
    <row r="42" spans="1:21" ht="14.1" customHeight="1">
      <c r="A42" s="1168"/>
      <c r="B42" s="1169"/>
      <c r="C42" s="1169"/>
      <c r="D42" s="1185"/>
      <c r="E42" s="746" t="s">
        <v>447</v>
      </c>
      <c r="F42" s="70">
        <v>1000</v>
      </c>
      <c r="G42" s="71">
        <v>600</v>
      </c>
      <c r="H42" s="72">
        <v>90</v>
      </c>
      <c r="I42" s="15">
        <v>4</v>
      </c>
      <c r="J42" s="74">
        <f t="shared" si="4"/>
        <v>2.4</v>
      </c>
      <c r="K42" s="74">
        <f t="shared" si="5"/>
        <v>0.216</v>
      </c>
      <c r="L42" s="61">
        <f t="shared" si="0"/>
        <v>425.45250000000004</v>
      </c>
      <c r="M42" s="375">
        <f t="shared" si="1"/>
        <v>4727.25</v>
      </c>
      <c r="N42" s="528">
        <v>6303</v>
      </c>
      <c r="O42" s="916"/>
      <c r="P42" s="916"/>
    </row>
    <row r="43" spans="1:21" ht="14.1" customHeight="1">
      <c r="A43" s="1168"/>
      <c r="B43" s="1169"/>
      <c r="C43" s="1169"/>
      <c r="D43" s="1185"/>
      <c r="E43" s="756" t="s">
        <v>446</v>
      </c>
      <c r="F43" s="757">
        <v>1000</v>
      </c>
      <c r="G43" s="758">
        <v>600</v>
      </c>
      <c r="H43" s="759">
        <v>100</v>
      </c>
      <c r="I43" s="676">
        <v>3</v>
      </c>
      <c r="J43" s="760">
        <f t="shared" si="4"/>
        <v>1.8</v>
      </c>
      <c r="K43" s="760">
        <f t="shared" si="5"/>
        <v>0.18</v>
      </c>
      <c r="L43" s="678">
        <f t="shared" si="0"/>
        <v>468.15</v>
      </c>
      <c r="M43" s="679">
        <f t="shared" si="1"/>
        <v>4681.5</v>
      </c>
      <c r="N43" s="679">
        <v>6242</v>
      </c>
      <c r="O43" s="916"/>
      <c r="P43" s="916"/>
    </row>
    <row r="44" spans="1:21" ht="14.1" customHeight="1">
      <c r="A44" s="1168"/>
      <c r="B44" s="1169"/>
      <c r="C44" s="1169"/>
      <c r="D44" s="1185" t="s">
        <v>559</v>
      </c>
      <c r="E44" s="746" t="s">
        <v>447</v>
      </c>
      <c r="F44" s="70">
        <v>1000</v>
      </c>
      <c r="G44" s="71">
        <v>600</v>
      </c>
      <c r="H44" s="72">
        <v>110</v>
      </c>
      <c r="I44" s="15">
        <v>3</v>
      </c>
      <c r="J44" s="74">
        <f t="shared" si="4"/>
        <v>1.8</v>
      </c>
      <c r="K44" s="74">
        <f t="shared" si="5"/>
        <v>0.19800000000000001</v>
      </c>
      <c r="L44" s="61">
        <f t="shared" si="0"/>
        <v>519.99749999999995</v>
      </c>
      <c r="M44" s="375">
        <f t="shared" si="1"/>
        <v>4727.25</v>
      </c>
      <c r="N44" s="528">
        <v>6303</v>
      </c>
      <c r="O44" s="916"/>
      <c r="P44" s="916"/>
    </row>
    <row r="45" spans="1:21" ht="14.1" customHeight="1">
      <c r="A45" s="1168"/>
      <c r="B45" s="1169"/>
      <c r="C45" s="1169"/>
      <c r="D45" s="1185"/>
      <c r="E45" s="746" t="s">
        <v>447</v>
      </c>
      <c r="F45" s="70">
        <v>1000</v>
      </c>
      <c r="G45" s="71">
        <v>600</v>
      </c>
      <c r="H45" s="72">
        <v>120</v>
      </c>
      <c r="I45" s="15">
        <v>2</v>
      </c>
      <c r="J45" s="74">
        <f t="shared" si="4"/>
        <v>1.2</v>
      </c>
      <c r="K45" s="74">
        <f t="shared" si="5"/>
        <v>0.14399999999999999</v>
      </c>
      <c r="L45" s="61">
        <f t="shared" si="0"/>
        <v>567.27</v>
      </c>
      <c r="M45" s="375">
        <f t="shared" si="1"/>
        <v>4727.25</v>
      </c>
      <c r="N45" s="528">
        <v>6303</v>
      </c>
      <c r="O45" s="916"/>
      <c r="P45" s="916"/>
    </row>
    <row r="46" spans="1:21" ht="14.1" customHeight="1">
      <c r="A46" s="1168"/>
      <c r="B46" s="1169"/>
      <c r="C46" s="1169"/>
      <c r="D46" s="1185"/>
      <c r="E46" s="746" t="s">
        <v>447</v>
      </c>
      <c r="F46" s="70">
        <v>1000</v>
      </c>
      <c r="G46" s="71">
        <v>600</v>
      </c>
      <c r="H46" s="72">
        <v>130</v>
      </c>
      <c r="I46" s="15">
        <v>2</v>
      </c>
      <c r="J46" s="74">
        <f t="shared" si="4"/>
        <v>1.2</v>
      </c>
      <c r="K46" s="74">
        <f t="shared" si="5"/>
        <v>0.156</v>
      </c>
      <c r="L46" s="61">
        <f t="shared" si="0"/>
        <v>614.54250000000002</v>
      </c>
      <c r="M46" s="375">
        <f t="shared" si="1"/>
        <v>4727.25</v>
      </c>
      <c r="N46" s="528">
        <v>6303</v>
      </c>
      <c r="O46" s="916"/>
      <c r="P46" s="916"/>
    </row>
    <row r="47" spans="1:21" ht="14.1" customHeight="1">
      <c r="A47" s="1168"/>
      <c r="B47" s="1169"/>
      <c r="C47" s="1169"/>
      <c r="D47" s="1084" t="s">
        <v>571</v>
      </c>
      <c r="E47" s="746" t="s">
        <v>447</v>
      </c>
      <c r="F47" s="70">
        <v>1000</v>
      </c>
      <c r="G47" s="71">
        <v>600</v>
      </c>
      <c r="H47" s="72">
        <v>140</v>
      </c>
      <c r="I47" s="15">
        <v>2</v>
      </c>
      <c r="J47" s="74">
        <f t="shared" si="4"/>
        <v>1.2</v>
      </c>
      <c r="K47" s="74">
        <f t="shared" si="5"/>
        <v>0.16800000000000001</v>
      </c>
      <c r="L47" s="61">
        <f t="shared" si="0"/>
        <v>661.81500000000005</v>
      </c>
      <c r="M47" s="375">
        <f t="shared" si="1"/>
        <v>4727.25</v>
      </c>
      <c r="N47" s="528">
        <v>6303</v>
      </c>
      <c r="O47" s="916"/>
      <c r="P47" s="916"/>
    </row>
    <row r="48" spans="1:21" ht="14.1" customHeight="1">
      <c r="A48" s="1168"/>
      <c r="B48" s="1169"/>
      <c r="C48" s="1169"/>
      <c r="D48" s="1084"/>
      <c r="E48" s="756" t="s">
        <v>446</v>
      </c>
      <c r="F48" s="757">
        <v>1000</v>
      </c>
      <c r="G48" s="758">
        <v>600</v>
      </c>
      <c r="H48" s="759">
        <v>150</v>
      </c>
      <c r="I48" s="676">
        <v>2</v>
      </c>
      <c r="J48" s="760">
        <f t="shared" si="4"/>
        <v>1.2</v>
      </c>
      <c r="K48" s="760">
        <f t="shared" si="5"/>
        <v>0.18</v>
      </c>
      <c r="L48" s="678">
        <f t="shared" si="0"/>
        <v>702.22500000000002</v>
      </c>
      <c r="M48" s="679">
        <f t="shared" si="1"/>
        <v>4681.5</v>
      </c>
      <c r="N48" s="679">
        <v>6242</v>
      </c>
      <c r="O48" s="916"/>
      <c r="P48" s="916"/>
    </row>
    <row r="49" spans="1:21" ht="14.1" customHeight="1">
      <c r="A49" s="1168"/>
      <c r="B49" s="1169"/>
      <c r="C49" s="1169"/>
      <c r="D49" s="1084"/>
      <c r="E49" s="746" t="s">
        <v>447</v>
      </c>
      <c r="F49" s="70">
        <v>1000</v>
      </c>
      <c r="G49" s="71">
        <v>600</v>
      </c>
      <c r="H49" s="72">
        <v>160</v>
      </c>
      <c r="I49" s="15">
        <v>2</v>
      </c>
      <c r="J49" s="74">
        <f t="shared" si="4"/>
        <v>1.2</v>
      </c>
      <c r="K49" s="74">
        <f t="shared" si="5"/>
        <v>0.192</v>
      </c>
      <c r="L49" s="61">
        <f t="shared" si="0"/>
        <v>756.36000000000013</v>
      </c>
      <c r="M49" s="375">
        <f t="shared" si="1"/>
        <v>4727.25</v>
      </c>
      <c r="N49" s="528">
        <v>6303</v>
      </c>
      <c r="O49" s="916"/>
      <c r="P49" s="916"/>
    </row>
    <row r="50" spans="1:21" ht="14.1" customHeight="1">
      <c r="A50" s="1168"/>
      <c r="B50" s="1169"/>
      <c r="C50" s="1169"/>
      <c r="D50" s="985"/>
      <c r="E50" s="746" t="s">
        <v>447</v>
      </c>
      <c r="F50" s="70">
        <v>1000</v>
      </c>
      <c r="G50" s="71">
        <v>600</v>
      </c>
      <c r="H50" s="72">
        <v>170</v>
      </c>
      <c r="I50" s="15">
        <v>2</v>
      </c>
      <c r="J50" s="74">
        <f t="shared" si="4"/>
        <v>1.2</v>
      </c>
      <c r="K50" s="74">
        <f t="shared" si="5"/>
        <v>0.20399999999999999</v>
      </c>
      <c r="L50" s="61">
        <f t="shared" si="0"/>
        <v>803.63249999999994</v>
      </c>
      <c r="M50" s="375">
        <f t="shared" si="1"/>
        <v>4727.25</v>
      </c>
      <c r="N50" s="528">
        <v>6303</v>
      </c>
      <c r="O50" s="916"/>
      <c r="P50" s="916"/>
    </row>
    <row r="51" spans="1:21" ht="14.1" customHeight="1">
      <c r="A51" s="1168"/>
      <c r="B51" s="1169"/>
      <c r="C51" s="1169"/>
      <c r="D51" s="985"/>
      <c r="E51" s="746" t="s">
        <v>447</v>
      </c>
      <c r="F51" s="70">
        <v>1000</v>
      </c>
      <c r="G51" s="71">
        <v>600</v>
      </c>
      <c r="H51" s="72">
        <v>180</v>
      </c>
      <c r="I51" s="15">
        <v>2</v>
      </c>
      <c r="J51" s="74">
        <f t="shared" si="4"/>
        <v>1.2</v>
      </c>
      <c r="K51" s="74">
        <f t="shared" si="5"/>
        <v>0.216</v>
      </c>
      <c r="L51" s="61">
        <f t="shared" si="0"/>
        <v>850.90500000000009</v>
      </c>
      <c r="M51" s="375">
        <f t="shared" si="1"/>
        <v>4727.25</v>
      </c>
      <c r="N51" s="528">
        <v>6303</v>
      </c>
      <c r="O51" s="916"/>
      <c r="P51" s="916"/>
    </row>
    <row r="52" spans="1:21" ht="14.1" customHeight="1">
      <c r="A52" s="1168"/>
      <c r="B52" s="1169"/>
      <c r="C52" s="1169"/>
      <c r="D52" s="985"/>
      <c r="E52" s="746" t="s">
        <v>447</v>
      </c>
      <c r="F52" s="70">
        <v>1000</v>
      </c>
      <c r="G52" s="71">
        <v>600</v>
      </c>
      <c r="H52" s="72">
        <v>190</v>
      </c>
      <c r="I52" s="15">
        <v>2</v>
      </c>
      <c r="J52" s="74">
        <f t="shared" si="4"/>
        <v>1.2</v>
      </c>
      <c r="K52" s="74">
        <f t="shared" si="5"/>
        <v>0.22800000000000001</v>
      </c>
      <c r="L52" s="61">
        <f t="shared" si="0"/>
        <v>898.17750000000012</v>
      </c>
      <c r="M52" s="375">
        <f t="shared" si="1"/>
        <v>4727.25</v>
      </c>
      <c r="N52" s="528">
        <v>6303</v>
      </c>
      <c r="O52" s="916"/>
      <c r="P52" s="916"/>
    </row>
    <row r="53" spans="1:21" ht="14.1" customHeight="1">
      <c r="A53" s="1168"/>
      <c r="B53" s="1169"/>
      <c r="C53" s="1169"/>
      <c r="D53" s="986"/>
      <c r="E53" s="747" t="s">
        <v>447</v>
      </c>
      <c r="F53" s="75">
        <v>1000</v>
      </c>
      <c r="G53" s="76">
        <v>600</v>
      </c>
      <c r="H53" s="77">
        <v>200</v>
      </c>
      <c r="I53" s="78">
        <v>2</v>
      </c>
      <c r="J53" s="79">
        <f t="shared" si="4"/>
        <v>1.2</v>
      </c>
      <c r="K53" s="79">
        <f t="shared" si="5"/>
        <v>0.24</v>
      </c>
      <c r="L53" s="67">
        <f t="shared" si="0"/>
        <v>945.45</v>
      </c>
      <c r="M53" s="455">
        <f t="shared" si="1"/>
        <v>4727.25</v>
      </c>
      <c r="N53" s="529">
        <v>6303</v>
      </c>
      <c r="O53" s="916"/>
      <c r="P53" s="916"/>
    </row>
    <row r="54" spans="1:21" ht="14.1" customHeight="1">
      <c r="A54" s="1085" t="s">
        <v>545</v>
      </c>
      <c r="B54" s="1086"/>
      <c r="C54" s="1087"/>
      <c r="D54" s="1103" t="s">
        <v>542</v>
      </c>
      <c r="E54" s="659" t="s">
        <v>447</v>
      </c>
      <c r="F54" s="50">
        <v>1000</v>
      </c>
      <c r="G54" s="51">
        <v>600</v>
      </c>
      <c r="H54" s="81">
        <v>40</v>
      </c>
      <c r="I54" s="381">
        <v>8</v>
      </c>
      <c r="J54" s="54">
        <f t="shared" si="4"/>
        <v>4.8</v>
      </c>
      <c r="K54" s="54">
        <f t="shared" si="5"/>
        <v>0.192</v>
      </c>
      <c r="L54" s="47">
        <f>M54/1000*H54</f>
        <v>171.87</v>
      </c>
      <c r="M54" s="383">
        <f t="shared" si="1"/>
        <v>4296.75</v>
      </c>
      <c r="N54" s="526">
        <v>5729</v>
      </c>
      <c r="O54" s="916"/>
      <c r="P54" s="916"/>
    </row>
    <row r="55" spans="1:21" ht="14.1" customHeight="1">
      <c r="A55" s="1088"/>
      <c r="B55" s="1089"/>
      <c r="C55" s="1090"/>
      <c r="D55" s="1084"/>
      <c r="E55" s="746" t="s">
        <v>447</v>
      </c>
      <c r="F55" s="70">
        <v>1000</v>
      </c>
      <c r="G55" s="71">
        <v>600</v>
      </c>
      <c r="H55" s="72">
        <v>50</v>
      </c>
      <c r="I55" s="386">
        <v>6</v>
      </c>
      <c r="J55" s="74">
        <f t="shared" si="4"/>
        <v>3.6</v>
      </c>
      <c r="K55" s="74">
        <f t="shared" si="5"/>
        <v>0.18</v>
      </c>
      <c r="L55" s="61">
        <f>M55/1000*H55</f>
        <v>214.83750000000001</v>
      </c>
      <c r="M55" s="375">
        <f t="shared" si="1"/>
        <v>4296.75</v>
      </c>
      <c r="N55" s="528">
        <v>5729</v>
      </c>
      <c r="O55" s="916"/>
      <c r="P55" s="916"/>
    </row>
    <row r="56" spans="1:21" ht="14.1" customHeight="1">
      <c r="A56" s="1088"/>
      <c r="B56" s="1089"/>
      <c r="C56" s="1090"/>
      <c r="D56" s="1008" t="s">
        <v>538</v>
      </c>
      <c r="E56" s="746" t="s">
        <v>447</v>
      </c>
      <c r="F56" s="70">
        <v>1000</v>
      </c>
      <c r="G56" s="71">
        <v>600</v>
      </c>
      <c r="H56" s="72">
        <v>60</v>
      </c>
      <c r="I56" s="386">
        <v>6</v>
      </c>
      <c r="J56" s="74">
        <f t="shared" si="4"/>
        <v>3.6</v>
      </c>
      <c r="K56" s="74">
        <f t="shared" si="5"/>
        <v>0.216</v>
      </c>
      <c r="L56" s="61">
        <f t="shared" ref="L56:L70" si="6">M56/1000*H56</f>
        <v>257.80500000000001</v>
      </c>
      <c r="M56" s="375">
        <f t="shared" si="1"/>
        <v>4296.75</v>
      </c>
      <c r="N56" s="528">
        <v>5729</v>
      </c>
      <c r="O56" s="916"/>
      <c r="P56" s="916"/>
    </row>
    <row r="57" spans="1:21" ht="14.1" customHeight="1">
      <c r="A57" s="1088"/>
      <c r="B57" s="1089"/>
      <c r="C57" s="1090"/>
      <c r="D57" s="1008" t="s">
        <v>557</v>
      </c>
      <c r="E57" s="746" t="s">
        <v>447</v>
      </c>
      <c r="F57" s="70">
        <v>1000</v>
      </c>
      <c r="G57" s="71">
        <v>600</v>
      </c>
      <c r="H57" s="72">
        <v>70</v>
      </c>
      <c r="I57" s="386">
        <v>4</v>
      </c>
      <c r="J57" s="74">
        <f t="shared" si="4"/>
        <v>2.4</v>
      </c>
      <c r="K57" s="74">
        <f t="shared" si="5"/>
        <v>0.16800000000000001</v>
      </c>
      <c r="L57" s="61">
        <f t="shared" si="6"/>
        <v>300.77250000000004</v>
      </c>
      <c r="M57" s="375">
        <f t="shared" si="1"/>
        <v>4296.75</v>
      </c>
      <c r="N57" s="528">
        <v>5729</v>
      </c>
      <c r="O57" s="916"/>
      <c r="P57" s="916"/>
    </row>
    <row r="58" spans="1:21" ht="14.1" customHeight="1">
      <c r="A58" s="1088"/>
      <c r="B58" s="1089"/>
      <c r="C58" s="1090"/>
      <c r="D58" s="1185" t="s">
        <v>558</v>
      </c>
      <c r="E58" s="746" t="s">
        <v>447</v>
      </c>
      <c r="F58" s="70">
        <v>1000</v>
      </c>
      <c r="G58" s="71">
        <v>600</v>
      </c>
      <c r="H58" s="72">
        <v>80</v>
      </c>
      <c r="I58" s="386">
        <v>4</v>
      </c>
      <c r="J58" s="74">
        <f t="shared" si="4"/>
        <v>2.4</v>
      </c>
      <c r="K58" s="74">
        <f t="shared" si="5"/>
        <v>0.192</v>
      </c>
      <c r="L58" s="61">
        <f t="shared" si="6"/>
        <v>343.74</v>
      </c>
      <c r="M58" s="375">
        <f t="shared" si="1"/>
        <v>4296.75</v>
      </c>
      <c r="N58" s="528">
        <v>5729</v>
      </c>
      <c r="O58" s="916"/>
      <c r="P58" s="916"/>
      <c r="S58" s="49"/>
      <c r="T58" s="49"/>
    </row>
    <row r="59" spans="1:21" ht="14.1" customHeight="1">
      <c r="A59" s="1088"/>
      <c r="B59" s="1089"/>
      <c r="C59" s="1090"/>
      <c r="D59" s="1185"/>
      <c r="E59" s="746" t="s">
        <v>447</v>
      </c>
      <c r="F59" s="70">
        <v>1000</v>
      </c>
      <c r="G59" s="71">
        <v>600</v>
      </c>
      <c r="H59" s="72">
        <v>90</v>
      </c>
      <c r="I59" s="386">
        <v>4</v>
      </c>
      <c r="J59" s="74">
        <f t="shared" si="4"/>
        <v>2.4</v>
      </c>
      <c r="K59" s="74">
        <f t="shared" si="5"/>
        <v>0.216</v>
      </c>
      <c r="L59" s="61">
        <f t="shared" si="6"/>
        <v>386.70750000000004</v>
      </c>
      <c r="M59" s="375">
        <f t="shared" si="1"/>
        <v>4296.75</v>
      </c>
      <c r="N59" s="528">
        <v>5729</v>
      </c>
      <c r="O59" s="916"/>
      <c r="P59" s="916"/>
      <c r="S59" s="49"/>
      <c r="T59" s="49"/>
    </row>
    <row r="60" spans="1:21" ht="14.1" customHeight="1">
      <c r="A60" s="1088"/>
      <c r="B60" s="1089"/>
      <c r="C60" s="1090"/>
      <c r="D60" s="1185"/>
      <c r="E60" s="756" t="s">
        <v>446</v>
      </c>
      <c r="F60" s="757">
        <v>1000</v>
      </c>
      <c r="G60" s="758">
        <v>600</v>
      </c>
      <c r="H60" s="759">
        <v>100</v>
      </c>
      <c r="I60" s="676">
        <v>3</v>
      </c>
      <c r="J60" s="760">
        <f t="shared" si="4"/>
        <v>1.8</v>
      </c>
      <c r="K60" s="760">
        <f t="shared" si="5"/>
        <v>0.18</v>
      </c>
      <c r="L60" s="678">
        <f t="shared" si="6"/>
        <v>425.54999999999995</v>
      </c>
      <c r="M60" s="679">
        <f t="shared" si="1"/>
        <v>4255.5</v>
      </c>
      <c r="N60" s="679">
        <v>5674</v>
      </c>
      <c r="O60" s="916"/>
      <c r="P60" s="916"/>
    </row>
    <row r="61" spans="1:21" ht="14.1" customHeight="1">
      <c r="A61" s="1088"/>
      <c r="B61" s="1089"/>
      <c r="C61" s="1090"/>
      <c r="D61" s="1185" t="s">
        <v>559</v>
      </c>
      <c r="E61" s="746" t="s">
        <v>447</v>
      </c>
      <c r="F61" s="70">
        <v>1000</v>
      </c>
      <c r="G61" s="71">
        <v>600</v>
      </c>
      <c r="H61" s="72">
        <v>110</v>
      </c>
      <c r="I61" s="386">
        <v>3</v>
      </c>
      <c r="J61" s="74">
        <f t="shared" si="4"/>
        <v>1.8</v>
      </c>
      <c r="K61" s="74">
        <f t="shared" si="5"/>
        <v>0.19800000000000001</v>
      </c>
      <c r="L61" s="61">
        <f t="shared" si="6"/>
        <v>472.64250000000004</v>
      </c>
      <c r="M61" s="375">
        <f t="shared" si="1"/>
        <v>4296.75</v>
      </c>
      <c r="N61" s="528">
        <v>5729</v>
      </c>
      <c r="O61" s="916"/>
      <c r="P61" s="916"/>
    </row>
    <row r="62" spans="1:21" ht="14.1" customHeight="1">
      <c r="A62" s="1088"/>
      <c r="B62" s="1089"/>
      <c r="C62" s="1090"/>
      <c r="D62" s="1185"/>
      <c r="E62" s="746" t="s">
        <v>447</v>
      </c>
      <c r="F62" s="70">
        <v>1000</v>
      </c>
      <c r="G62" s="71">
        <v>600</v>
      </c>
      <c r="H62" s="72">
        <v>120</v>
      </c>
      <c r="I62" s="386">
        <v>3</v>
      </c>
      <c r="J62" s="74">
        <f t="shared" si="4"/>
        <v>1.8</v>
      </c>
      <c r="K62" s="74">
        <f t="shared" si="5"/>
        <v>0.216</v>
      </c>
      <c r="L62" s="61">
        <f t="shared" si="6"/>
        <v>515.61</v>
      </c>
      <c r="M62" s="375">
        <f t="shared" si="1"/>
        <v>4296.75</v>
      </c>
      <c r="N62" s="528">
        <v>5729</v>
      </c>
      <c r="O62" s="916"/>
      <c r="P62" s="916"/>
      <c r="T62" s="49"/>
      <c r="U62" s="49"/>
    </row>
    <row r="63" spans="1:21" ht="14.1" customHeight="1">
      <c r="A63" s="1088"/>
      <c r="B63" s="1089"/>
      <c r="C63" s="1090"/>
      <c r="D63" s="1185"/>
      <c r="E63" s="746" t="s">
        <v>447</v>
      </c>
      <c r="F63" s="70">
        <v>1000</v>
      </c>
      <c r="G63" s="71">
        <v>600</v>
      </c>
      <c r="H63" s="72">
        <v>130</v>
      </c>
      <c r="I63" s="386">
        <v>2</v>
      </c>
      <c r="J63" s="74">
        <f t="shared" si="4"/>
        <v>1.2</v>
      </c>
      <c r="K63" s="74">
        <f t="shared" si="5"/>
        <v>0.156</v>
      </c>
      <c r="L63" s="61">
        <f t="shared" si="6"/>
        <v>558.57749999999999</v>
      </c>
      <c r="M63" s="375">
        <f t="shared" si="1"/>
        <v>4296.75</v>
      </c>
      <c r="N63" s="528">
        <v>5729</v>
      </c>
      <c r="O63" s="916"/>
      <c r="P63" s="916"/>
    </row>
    <row r="64" spans="1:21" ht="14.1" customHeight="1">
      <c r="A64" s="1088"/>
      <c r="B64" s="1089"/>
      <c r="C64" s="1090"/>
      <c r="D64" s="1084" t="s">
        <v>571</v>
      </c>
      <c r="E64" s="746" t="s">
        <v>447</v>
      </c>
      <c r="F64" s="70">
        <v>1000</v>
      </c>
      <c r="G64" s="71">
        <v>600</v>
      </c>
      <c r="H64" s="72">
        <v>140</v>
      </c>
      <c r="I64" s="15">
        <v>2</v>
      </c>
      <c r="J64" s="74">
        <f t="shared" si="4"/>
        <v>1.2</v>
      </c>
      <c r="K64" s="74">
        <f t="shared" si="5"/>
        <v>0.16800000000000001</v>
      </c>
      <c r="L64" s="61">
        <f t="shared" si="6"/>
        <v>601.54500000000007</v>
      </c>
      <c r="M64" s="375">
        <f t="shared" si="1"/>
        <v>4296.75</v>
      </c>
      <c r="N64" s="528">
        <v>5729</v>
      </c>
      <c r="O64" s="916"/>
      <c r="P64" s="916"/>
    </row>
    <row r="65" spans="1:16" ht="14.1" customHeight="1">
      <c r="A65" s="1088"/>
      <c r="B65" s="1089"/>
      <c r="C65" s="1090"/>
      <c r="D65" s="1084"/>
      <c r="E65" s="756" t="s">
        <v>446</v>
      </c>
      <c r="F65" s="757">
        <v>1000</v>
      </c>
      <c r="G65" s="758">
        <v>600</v>
      </c>
      <c r="H65" s="759">
        <v>150</v>
      </c>
      <c r="I65" s="676">
        <v>2</v>
      </c>
      <c r="J65" s="760">
        <f t="shared" si="4"/>
        <v>1.2</v>
      </c>
      <c r="K65" s="760">
        <f t="shared" si="5"/>
        <v>0.18</v>
      </c>
      <c r="L65" s="678">
        <f t="shared" si="6"/>
        <v>638.32499999999993</v>
      </c>
      <c r="M65" s="679">
        <f t="shared" si="1"/>
        <v>4255.5</v>
      </c>
      <c r="N65" s="679">
        <v>5674</v>
      </c>
      <c r="O65" s="916"/>
      <c r="P65" s="916"/>
    </row>
    <row r="66" spans="1:16" ht="14.1" customHeight="1">
      <c r="A66" s="1088"/>
      <c r="B66" s="1089"/>
      <c r="C66" s="1090"/>
      <c r="D66" s="1084"/>
      <c r="E66" s="746" t="s">
        <v>447</v>
      </c>
      <c r="F66" s="70">
        <v>1000</v>
      </c>
      <c r="G66" s="71">
        <v>600</v>
      </c>
      <c r="H66" s="72">
        <v>160</v>
      </c>
      <c r="I66" s="15">
        <v>2</v>
      </c>
      <c r="J66" s="74">
        <f t="shared" si="4"/>
        <v>1.2</v>
      </c>
      <c r="K66" s="74">
        <f t="shared" si="5"/>
        <v>0.192</v>
      </c>
      <c r="L66" s="61">
        <f t="shared" si="6"/>
        <v>687.48</v>
      </c>
      <c r="M66" s="375">
        <f t="shared" si="1"/>
        <v>4296.75</v>
      </c>
      <c r="N66" s="528">
        <v>5729</v>
      </c>
      <c r="O66" s="916"/>
      <c r="P66" s="916"/>
    </row>
    <row r="67" spans="1:16" ht="14.1" customHeight="1">
      <c r="A67" s="1088"/>
      <c r="B67" s="1089"/>
      <c r="C67" s="1090"/>
      <c r="D67" s="841"/>
      <c r="E67" s="746" t="s">
        <v>447</v>
      </c>
      <c r="F67" s="70">
        <v>1000</v>
      </c>
      <c r="G67" s="71">
        <v>600</v>
      </c>
      <c r="H67" s="72">
        <v>170</v>
      </c>
      <c r="I67" s="15">
        <v>2</v>
      </c>
      <c r="J67" s="74">
        <f t="shared" si="4"/>
        <v>1.2</v>
      </c>
      <c r="K67" s="74">
        <f t="shared" si="5"/>
        <v>0.20399999999999999</v>
      </c>
      <c r="L67" s="61">
        <f t="shared" si="6"/>
        <v>730.4475000000001</v>
      </c>
      <c r="M67" s="375">
        <f t="shared" si="1"/>
        <v>4296.75</v>
      </c>
      <c r="N67" s="528">
        <v>5729</v>
      </c>
      <c r="O67" s="916"/>
      <c r="P67" s="916"/>
    </row>
    <row r="68" spans="1:16" ht="14.1" customHeight="1">
      <c r="A68" s="1088"/>
      <c r="B68" s="1089"/>
      <c r="C68" s="1090"/>
      <c r="D68" s="841"/>
      <c r="E68" s="746" t="s">
        <v>447</v>
      </c>
      <c r="F68" s="70">
        <v>1000</v>
      </c>
      <c r="G68" s="71">
        <v>600</v>
      </c>
      <c r="H68" s="72">
        <v>180</v>
      </c>
      <c r="I68" s="15">
        <v>2</v>
      </c>
      <c r="J68" s="74">
        <f t="shared" si="4"/>
        <v>1.2</v>
      </c>
      <c r="K68" s="74">
        <f t="shared" si="5"/>
        <v>0.216</v>
      </c>
      <c r="L68" s="61">
        <f t="shared" si="6"/>
        <v>773.41500000000008</v>
      </c>
      <c r="M68" s="375">
        <f t="shared" si="1"/>
        <v>4296.75</v>
      </c>
      <c r="N68" s="528">
        <v>5729</v>
      </c>
      <c r="O68" s="916"/>
      <c r="P68" s="916"/>
    </row>
    <row r="69" spans="1:16" ht="14.1" customHeight="1">
      <c r="A69" s="1088"/>
      <c r="B69" s="1089"/>
      <c r="C69" s="1090"/>
      <c r="D69" s="841"/>
      <c r="E69" s="746" t="s">
        <v>447</v>
      </c>
      <c r="F69" s="70">
        <v>1000</v>
      </c>
      <c r="G69" s="71">
        <v>600</v>
      </c>
      <c r="H69" s="72">
        <v>190</v>
      </c>
      <c r="I69" s="15">
        <v>2</v>
      </c>
      <c r="J69" s="74">
        <f t="shared" si="4"/>
        <v>1.2</v>
      </c>
      <c r="K69" s="74">
        <f t="shared" si="5"/>
        <v>0.22800000000000001</v>
      </c>
      <c r="L69" s="61">
        <f t="shared" si="6"/>
        <v>816.38250000000005</v>
      </c>
      <c r="M69" s="375">
        <f t="shared" si="1"/>
        <v>4296.75</v>
      </c>
      <c r="N69" s="528">
        <v>5729</v>
      </c>
      <c r="O69" s="916"/>
      <c r="P69" s="916"/>
    </row>
    <row r="70" spans="1:16" ht="14.1" customHeight="1">
      <c r="A70" s="1091"/>
      <c r="B70" s="1092"/>
      <c r="C70" s="1093"/>
      <c r="D70" s="24"/>
      <c r="E70" s="747" t="s">
        <v>447</v>
      </c>
      <c r="F70" s="75">
        <v>1000</v>
      </c>
      <c r="G70" s="76">
        <v>600</v>
      </c>
      <c r="H70" s="77">
        <v>200</v>
      </c>
      <c r="I70" s="78">
        <v>2</v>
      </c>
      <c r="J70" s="79">
        <f t="shared" si="4"/>
        <v>1.2</v>
      </c>
      <c r="K70" s="79">
        <f t="shared" si="5"/>
        <v>0.24</v>
      </c>
      <c r="L70" s="67">
        <f t="shared" si="6"/>
        <v>859.35</v>
      </c>
      <c r="M70" s="455">
        <f t="shared" si="1"/>
        <v>4296.75</v>
      </c>
      <c r="N70" s="529">
        <v>5729</v>
      </c>
      <c r="O70" s="916"/>
      <c r="P70" s="916"/>
    </row>
    <row r="71" spans="1:16" ht="12.75" customHeight="1"/>
    <row r="72" spans="1:16" ht="12.75" customHeight="1">
      <c r="A72" s="110" t="s">
        <v>16</v>
      </c>
      <c r="B72" s="110"/>
      <c r="C72" s="110"/>
      <c r="D72" s="110"/>
      <c r="F72" s="110"/>
      <c r="G72" s="110"/>
      <c r="H72" s="110"/>
      <c r="I72" s="110"/>
      <c r="J72" s="111"/>
      <c r="K72" s="111"/>
      <c r="L72" s="5"/>
      <c r="M72" s="5"/>
      <c r="N72" s="5"/>
    </row>
    <row r="73" spans="1:16" ht="12.75" customHeight="1">
      <c r="A73" s="1067" t="s">
        <v>23</v>
      </c>
      <c r="B73" s="1032"/>
      <c r="C73" s="1032"/>
      <c r="D73" s="1032"/>
      <c r="F73" s="1032"/>
      <c r="G73" s="1032"/>
      <c r="H73" s="1032"/>
      <c r="I73" s="1032"/>
      <c r="J73" s="1032"/>
      <c r="K73" s="1032"/>
      <c r="L73" s="1100"/>
      <c r="M73" s="1100"/>
      <c r="N73" s="1038"/>
    </row>
    <row r="74" spans="1:16" ht="12.75" customHeight="1">
      <c r="A74" s="1033" t="s">
        <v>22</v>
      </c>
      <c r="B74" s="1033"/>
      <c r="C74" s="1033"/>
      <c r="D74" s="1033"/>
      <c r="F74" s="1033"/>
      <c r="G74" s="1033"/>
      <c r="H74" s="1033"/>
      <c r="I74" s="1033"/>
      <c r="J74" s="1033"/>
      <c r="K74" s="1033"/>
      <c r="L74" s="1099"/>
      <c r="M74" s="1099"/>
      <c r="N74" s="1038"/>
    </row>
    <row r="75" spans="1:16" ht="12.75" customHeight="1">
      <c r="A75" s="1149" t="s">
        <v>51</v>
      </c>
      <c r="B75" s="1149"/>
      <c r="C75" s="1149"/>
      <c r="D75" s="1149"/>
      <c r="E75" s="1149"/>
      <c r="F75" s="1149"/>
      <c r="G75" s="1149"/>
      <c r="H75" s="1149"/>
      <c r="I75" s="1149"/>
      <c r="J75" s="1149"/>
      <c r="K75" s="1149"/>
      <c r="L75" s="218"/>
      <c r="M75" s="219"/>
      <c r="N75" s="219"/>
    </row>
    <row r="76" spans="1:16" ht="12.75" customHeight="1">
      <c r="A76" s="1149" t="s">
        <v>563</v>
      </c>
      <c r="B76" s="1149"/>
      <c r="C76" s="1149"/>
      <c r="D76" s="1149"/>
      <c r="E76" s="1149"/>
      <c r="F76" s="1149"/>
      <c r="G76" s="1149"/>
      <c r="H76" s="1149"/>
      <c r="I76" s="1149"/>
      <c r="J76" s="1149"/>
      <c r="K76" s="1149"/>
      <c r="L76" s="218"/>
      <c r="M76" s="219"/>
      <c r="N76" s="219"/>
    </row>
    <row r="77" spans="1:16" ht="12.75" customHeight="1">
      <c r="A77" s="1149" t="s">
        <v>565</v>
      </c>
      <c r="B77" s="1149"/>
      <c r="C77" s="1149"/>
      <c r="D77" s="1149"/>
      <c r="E77" s="1149"/>
      <c r="F77" s="1149"/>
      <c r="G77" s="1149"/>
      <c r="H77" s="1149"/>
      <c r="I77" s="1149"/>
      <c r="J77" s="1149"/>
      <c r="K77" s="1149"/>
      <c r="L77" s="1038"/>
      <c r="M77" s="17"/>
      <c r="N77" s="17"/>
    </row>
    <row r="78" spans="1:16">
      <c r="A78" s="1032" t="s">
        <v>566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1038"/>
      <c r="M78" s="17"/>
      <c r="N78" s="17"/>
    </row>
    <row r="79" spans="1:16" ht="12.75" customHeight="1">
      <c r="A79" s="1083" t="s">
        <v>567</v>
      </c>
      <c r="B79" s="1083"/>
      <c r="C79" s="1083"/>
      <c r="D79" s="1083"/>
      <c r="E79" s="1083"/>
      <c r="F79" s="1083"/>
      <c r="G79" s="1083"/>
      <c r="H79" s="1083"/>
      <c r="I79" s="1083"/>
      <c r="J79" s="1083"/>
      <c r="K79" s="1083"/>
    </row>
    <row r="80" spans="1:16">
      <c r="A80" s="1149" t="s">
        <v>568</v>
      </c>
      <c r="B80" s="1149"/>
      <c r="C80" s="1149"/>
      <c r="D80" s="1149"/>
      <c r="E80" s="1149"/>
      <c r="F80" s="1149"/>
      <c r="G80" s="1149"/>
      <c r="H80" s="1149"/>
      <c r="I80" s="1149"/>
      <c r="J80" s="1149"/>
      <c r="K80" s="1149"/>
    </row>
  </sheetData>
  <mergeCells count="35">
    <mergeCell ref="A7:M7"/>
    <mergeCell ref="A9:M9"/>
    <mergeCell ref="A10:M10"/>
    <mergeCell ref="A13:D14"/>
    <mergeCell ref="E13:E14"/>
    <mergeCell ref="F13:H13"/>
    <mergeCell ref="I13:I14"/>
    <mergeCell ref="J13:J14"/>
    <mergeCell ref="K13:K14"/>
    <mergeCell ref="L13:M13"/>
    <mergeCell ref="A8:M8"/>
    <mergeCell ref="A15:M15"/>
    <mergeCell ref="A16:C18"/>
    <mergeCell ref="A19:C35"/>
    <mergeCell ref="D23:D25"/>
    <mergeCell ref="D26:D28"/>
    <mergeCell ref="D29:D31"/>
    <mergeCell ref="L73:M73"/>
    <mergeCell ref="A36:M36"/>
    <mergeCell ref="A37:C53"/>
    <mergeCell ref="D37:D38"/>
    <mergeCell ref="D41:D43"/>
    <mergeCell ref="D44:D46"/>
    <mergeCell ref="D47:D49"/>
    <mergeCell ref="A54:C70"/>
    <mergeCell ref="D54:D55"/>
    <mergeCell ref="D58:D60"/>
    <mergeCell ref="D61:D63"/>
    <mergeCell ref="D64:D66"/>
    <mergeCell ref="A80:K80"/>
    <mergeCell ref="L74:M74"/>
    <mergeCell ref="A75:K75"/>
    <mergeCell ref="A76:K76"/>
    <mergeCell ref="A77:K77"/>
    <mergeCell ref="A79:K79"/>
  </mergeCells>
  <printOptions horizontalCentered="1"/>
  <pageMargins left="0.39" right="0.34" top="0.18" bottom="0.19" header="0.17" footer="0.17"/>
  <pageSetup paperSize="9" scale="6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showGridLines="0" view="pageBreakPreview" zoomScale="80" zoomScaleNormal="70" zoomScaleSheetLayoutView="80" zoomScalePageLayoutView="75" workbookViewId="0">
      <selection activeCell="A8" sqref="A8:M8"/>
    </sheetView>
  </sheetViews>
  <sheetFormatPr defaultRowHeight="12.75"/>
  <cols>
    <col min="1" max="1" width="7.7109375" style="1032" customWidth="1"/>
    <col min="2" max="3" width="7.7109375" style="465" customWidth="1"/>
    <col min="4" max="4" width="38.7109375" style="465" customWidth="1"/>
    <col min="5" max="5" width="11.7109375" style="109" customWidth="1"/>
    <col min="6" max="8" width="8.7109375" style="465" customWidth="1"/>
    <col min="9" max="11" width="10.28515625" style="465" customWidth="1"/>
    <col min="12" max="13" width="10.7109375" style="49" customWidth="1"/>
    <col min="14" max="14" width="10.7109375" style="537" hidden="1" customWidth="1"/>
    <col min="15" max="16384" width="9.140625" style="465"/>
  </cols>
  <sheetData>
    <row r="1" spans="1:16">
      <c r="A1" s="1071"/>
    </row>
    <row r="2" spans="1:16">
      <c r="A2" s="1071"/>
    </row>
    <row r="3" spans="1:16">
      <c r="A3" s="1071"/>
    </row>
    <row r="4" spans="1:16">
      <c r="A4" s="1071"/>
    </row>
    <row r="5" spans="1:16">
      <c r="A5" s="1071"/>
    </row>
    <row r="6" spans="1:16">
      <c r="A6" s="1071"/>
    </row>
    <row r="7" spans="1:16" ht="51.75" customHeight="1">
      <c r="A7" s="1150" t="s">
        <v>574</v>
      </c>
      <c r="B7" s="1133"/>
      <c r="C7" s="1133"/>
      <c r="D7" s="1133"/>
      <c r="E7" s="1133"/>
      <c r="F7" s="1133"/>
      <c r="G7" s="1133"/>
      <c r="H7" s="1133"/>
      <c r="I7" s="1133"/>
      <c r="J7" s="1133"/>
      <c r="K7" s="1133"/>
      <c r="L7" s="1133"/>
      <c r="M7" s="1133"/>
      <c r="N7" s="531"/>
    </row>
    <row r="8" spans="1:16" ht="15" customHeight="1">
      <c r="A8" s="1151" t="s">
        <v>575</v>
      </c>
      <c r="B8" s="1151"/>
      <c r="C8" s="1151"/>
      <c r="D8" s="1151"/>
      <c r="E8" s="1151"/>
      <c r="F8" s="1151"/>
      <c r="G8" s="1151"/>
      <c r="H8" s="1151"/>
      <c r="I8" s="1151"/>
      <c r="J8" s="1151"/>
      <c r="K8" s="1151"/>
      <c r="L8" s="1151"/>
      <c r="M8" s="1151"/>
      <c r="N8" s="531"/>
    </row>
    <row r="9" spans="1:16" ht="15" customHeight="1">
      <c r="A9" s="1152" t="s">
        <v>24</v>
      </c>
      <c r="B9" s="1135"/>
      <c r="C9" s="1135"/>
      <c r="D9" s="1135"/>
      <c r="E9" s="1135"/>
      <c r="F9" s="1135"/>
      <c r="G9" s="1135"/>
      <c r="H9" s="1135"/>
      <c r="I9" s="1135"/>
      <c r="J9" s="1135"/>
      <c r="K9" s="1135"/>
      <c r="L9" s="1135"/>
      <c r="M9" s="1135"/>
      <c r="N9" s="531"/>
    </row>
    <row r="10" spans="1:16" ht="15" customHeight="1">
      <c r="A10" s="1151"/>
      <c r="B10" s="1133"/>
      <c r="C10" s="1133"/>
      <c r="D10" s="1133"/>
      <c r="E10" s="1133"/>
      <c r="F10" s="1133"/>
      <c r="G10" s="1133"/>
      <c r="H10" s="1133"/>
      <c r="I10" s="1133"/>
      <c r="J10" s="1133"/>
      <c r="K10" s="1133"/>
      <c r="L10" s="1133"/>
      <c r="M10" s="1133"/>
      <c r="N10" s="531"/>
    </row>
    <row r="11" spans="1:16" s="2" customFormat="1" ht="15" customHeight="1">
      <c r="A11" s="971" t="s">
        <v>528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148"/>
      <c r="M11" s="149"/>
      <c r="N11" s="532"/>
    </row>
    <row r="12" spans="1:16" ht="15" customHeight="1">
      <c r="A12" s="1037"/>
      <c r="B12" s="1035"/>
      <c r="C12" s="1035"/>
      <c r="D12" s="1035"/>
      <c r="E12" s="1035"/>
      <c r="F12" s="1035"/>
      <c r="G12" s="1035"/>
      <c r="H12" s="1035"/>
      <c r="I12" s="1035"/>
      <c r="J12" s="1035"/>
      <c r="K12" s="1035"/>
      <c r="L12" s="145" t="s">
        <v>63</v>
      </c>
      <c r="M12" s="146">
        <v>0.25</v>
      </c>
      <c r="N12" s="533"/>
    </row>
    <row r="13" spans="1:16" s="102" customFormat="1" ht="14.25" customHeight="1">
      <c r="A13" s="1142" t="s">
        <v>1</v>
      </c>
      <c r="B13" s="1119"/>
      <c r="C13" s="1119"/>
      <c r="D13" s="1120"/>
      <c r="E13" s="1140" t="s">
        <v>441</v>
      </c>
      <c r="F13" s="1095" t="s">
        <v>2</v>
      </c>
      <c r="G13" s="1186"/>
      <c r="H13" s="1187"/>
      <c r="I13" s="1155" t="s">
        <v>3</v>
      </c>
      <c r="J13" s="1155" t="s">
        <v>4</v>
      </c>
      <c r="K13" s="1155" t="s">
        <v>5</v>
      </c>
      <c r="L13" s="1153" t="s">
        <v>43</v>
      </c>
      <c r="M13" s="1189"/>
      <c r="N13" s="534"/>
    </row>
    <row r="14" spans="1:16" s="102" customFormat="1" ht="16.5" customHeight="1">
      <c r="A14" s="1143"/>
      <c r="B14" s="1101"/>
      <c r="C14" s="1101"/>
      <c r="D14" s="1102"/>
      <c r="E14" s="1141"/>
      <c r="F14" s="103" t="s">
        <v>6</v>
      </c>
      <c r="G14" s="104" t="s">
        <v>7</v>
      </c>
      <c r="H14" s="105" t="s">
        <v>8</v>
      </c>
      <c r="I14" s="1188"/>
      <c r="J14" s="1188"/>
      <c r="K14" s="1156"/>
      <c r="L14" s="106" t="s">
        <v>9</v>
      </c>
      <c r="M14" s="107" t="s">
        <v>10</v>
      </c>
      <c r="N14" s="535" t="s">
        <v>10</v>
      </c>
    </row>
    <row r="15" spans="1:16" ht="18" customHeight="1">
      <c r="A15" s="1142" t="s">
        <v>319</v>
      </c>
      <c r="B15" s="1119"/>
      <c r="C15" s="1119"/>
      <c r="D15" s="1119"/>
      <c r="E15" s="1119"/>
      <c r="F15" s="1119"/>
      <c r="G15" s="1119"/>
      <c r="H15" s="1119"/>
      <c r="I15" s="1119"/>
      <c r="J15" s="1119"/>
      <c r="K15" s="1119"/>
      <c r="L15" s="1119"/>
      <c r="M15" s="1120"/>
      <c r="N15" s="531"/>
    </row>
    <row r="16" spans="1:16" ht="14.1" customHeight="1">
      <c r="A16" s="1175" t="s">
        <v>320</v>
      </c>
      <c r="B16" s="1176"/>
      <c r="C16" s="1177"/>
      <c r="D16" s="1203" t="s">
        <v>92</v>
      </c>
      <c r="E16" s="730" t="s">
        <v>447</v>
      </c>
      <c r="F16" s="763">
        <v>1000</v>
      </c>
      <c r="G16" s="418">
        <v>600</v>
      </c>
      <c r="H16" s="419">
        <v>60</v>
      </c>
      <c r="I16" s="381">
        <v>4</v>
      </c>
      <c r="J16" s="420">
        <f>F16*G16*I16/1000000</f>
        <v>2.4</v>
      </c>
      <c r="K16" s="420">
        <f>F16*G16*H16*I16/1000000000</f>
        <v>0.14399999999999999</v>
      </c>
      <c r="L16" s="388">
        <f>M16*K16/J16</f>
        <v>475.15499999999997</v>
      </c>
      <c r="M16" s="383">
        <f>N16*(100%-$M$12)</f>
        <v>7919.25</v>
      </c>
      <c r="N16" s="528">
        <v>10559</v>
      </c>
      <c r="P16" s="916"/>
    </row>
    <row r="17" spans="1:16" ht="14.1" customHeight="1">
      <c r="A17" s="1046"/>
      <c r="B17" s="1047"/>
      <c r="C17" s="1048"/>
      <c r="D17" s="1144"/>
      <c r="E17" s="731" t="s">
        <v>447</v>
      </c>
      <c r="F17" s="764">
        <v>1000</v>
      </c>
      <c r="G17" s="421">
        <v>600</v>
      </c>
      <c r="H17" s="422">
        <v>70</v>
      </c>
      <c r="I17" s="386">
        <v>4</v>
      </c>
      <c r="J17" s="423">
        <f t="shared" ref="J17:J40" si="0">F17*G17*I17/1000000</f>
        <v>2.4</v>
      </c>
      <c r="K17" s="423">
        <f t="shared" ref="K17:K40" si="1">F17*G17*H17*I17/1000000000</f>
        <v>0.16800000000000001</v>
      </c>
      <c r="L17" s="385">
        <f>M17*K17/J17</f>
        <v>547.94250000000011</v>
      </c>
      <c r="M17" s="375">
        <f t="shared" ref="M17:M51" si="2">N17*(100%-$M$12)</f>
        <v>7827.75</v>
      </c>
      <c r="N17" s="528">
        <v>10437</v>
      </c>
      <c r="P17" s="916"/>
    </row>
    <row r="18" spans="1:16" ht="14.1" customHeight="1">
      <c r="A18" s="1046"/>
      <c r="B18" s="1047"/>
      <c r="C18" s="1048"/>
      <c r="D18" s="1008" t="s">
        <v>538</v>
      </c>
      <c r="E18" s="731" t="s">
        <v>447</v>
      </c>
      <c r="F18" s="764">
        <v>1000</v>
      </c>
      <c r="G18" s="421">
        <v>600</v>
      </c>
      <c r="H18" s="422">
        <v>80</v>
      </c>
      <c r="I18" s="386">
        <v>3</v>
      </c>
      <c r="J18" s="423">
        <f t="shared" si="0"/>
        <v>1.8</v>
      </c>
      <c r="K18" s="423">
        <f t="shared" si="1"/>
        <v>0.14399999999999999</v>
      </c>
      <c r="L18" s="385">
        <f t="shared" ref="L18:L55" si="3">M18*K18/J18</f>
        <v>618.83999999999992</v>
      </c>
      <c r="M18" s="375">
        <f t="shared" si="2"/>
        <v>7735.5</v>
      </c>
      <c r="N18" s="528">
        <v>10314</v>
      </c>
      <c r="P18" s="916"/>
    </row>
    <row r="19" spans="1:16" ht="14.1" customHeight="1">
      <c r="A19" s="1046"/>
      <c r="B19" s="1047"/>
      <c r="C19" s="1048"/>
      <c r="D19" s="1185" t="s">
        <v>557</v>
      </c>
      <c r="E19" s="731" t="s">
        <v>447</v>
      </c>
      <c r="F19" s="764">
        <v>1000</v>
      </c>
      <c r="G19" s="421">
        <v>600</v>
      </c>
      <c r="H19" s="422">
        <v>90</v>
      </c>
      <c r="I19" s="386">
        <v>3</v>
      </c>
      <c r="J19" s="423">
        <f t="shared" si="0"/>
        <v>1.8</v>
      </c>
      <c r="K19" s="423">
        <f t="shared" si="1"/>
        <v>0.16200000000000001</v>
      </c>
      <c r="L19" s="385">
        <f t="shared" si="3"/>
        <v>687.89250000000004</v>
      </c>
      <c r="M19" s="375">
        <f t="shared" si="2"/>
        <v>7643.25</v>
      </c>
      <c r="N19" s="528">
        <v>10191</v>
      </c>
      <c r="P19" s="916"/>
    </row>
    <row r="20" spans="1:16" ht="14.1" customHeight="1">
      <c r="A20" s="1046"/>
      <c r="B20" s="1047"/>
      <c r="C20" s="1048"/>
      <c r="D20" s="1185"/>
      <c r="E20" s="766" t="s">
        <v>447</v>
      </c>
      <c r="F20" s="764">
        <v>1000</v>
      </c>
      <c r="G20" s="421">
        <v>600</v>
      </c>
      <c r="H20" s="422">
        <v>100</v>
      </c>
      <c r="I20" s="386">
        <v>2</v>
      </c>
      <c r="J20" s="423">
        <f t="shared" si="0"/>
        <v>1.2</v>
      </c>
      <c r="K20" s="423">
        <f t="shared" si="1"/>
        <v>0.12</v>
      </c>
      <c r="L20" s="385">
        <f t="shared" si="3"/>
        <v>755.17499999999995</v>
      </c>
      <c r="M20" s="375">
        <f t="shared" si="2"/>
        <v>7551.75</v>
      </c>
      <c r="N20" s="528">
        <v>10069</v>
      </c>
      <c r="P20" s="916"/>
    </row>
    <row r="21" spans="1:16" ht="14.1" customHeight="1">
      <c r="A21" s="1046"/>
      <c r="B21" s="1047"/>
      <c r="C21" s="1048"/>
      <c r="D21" s="1185"/>
      <c r="E21" s="731" t="s">
        <v>447</v>
      </c>
      <c r="F21" s="764">
        <v>1000</v>
      </c>
      <c r="G21" s="421">
        <v>600</v>
      </c>
      <c r="H21" s="422">
        <v>110</v>
      </c>
      <c r="I21" s="386">
        <v>2</v>
      </c>
      <c r="J21" s="423">
        <f t="shared" si="0"/>
        <v>1.2</v>
      </c>
      <c r="K21" s="423">
        <f t="shared" si="1"/>
        <v>0.13200000000000001</v>
      </c>
      <c r="L21" s="385">
        <f>M21*K21/J21</f>
        <v>820.46250000000009</v>
      </c>
      <c r="M21" s="375">
        <f t="shared" si="2"/>
        <v>7458.75</v>
      </c>
      <c r="N21" s="528">
        <v>9945</v>
      </c>
      <c r="P21" s="916"/>
    </row>
    <row r="22" spans="1:16" ht="14.1" customHeight="1">
      <c r="A22" s="1046"/>
      <c r="B22" s="1047"/>
      <c r="C22" s="1048"/>
      <c r="D22" s="1185"/>
      <c r="E22" s="731" t="s">
        <v>447</v>
      </c>
      <c r="F22" s="764">
        <v>1000</v>
      </c>
      <c r="G22" s="421">
        <v>600</v>
      </c>
      <c r="H22" s="422">
        <v>120</v>
      </c>
      <c r="I22" s="386">
        <v>2</v>
      </c>
      <c r="J22" s="423">
        <f t="shared" si="0"/>
        <v>1.2</v>
      </c>
      <c r="K22" s="423">
        <f t="shared" si="1"/>
        <v>0.14399999999999999</v>
      </c>
      <c r="L22" s="385">
        <f>M22*K22/J22</f>
        <v>889.65</v>
      </c>
      <c r="M22" s="375">
        <f t="shared" si="2"/>
        <v>7413.75</v>
      </c>
      <c r="N22" s="528">
        <v>9885</v>
      </c>
      <c r="P22" s="916"/>
    </row>
    <row r="23" spans="1:16" ht="14.1" customHeight="1">
      <c r="A23" s="1049"/>
      <c r="B23" s="1050"/>
      <c r="C23" s="1051"/>
      <c r="D23" s="1204"/>
      <c r="E23" s="734" t="s">
        <v>447</v>
      </c>
      <c r="F23" s="765">
        <v>1000</v>
      </c>
      <c r="G23" s="424">
        <v>600</v>
      </c>
      <c r="H23" s="425">
        <v>130</v>
      </c>
      <c r="I23" s="426">
        <v>2</v>
      </c>
      <c r="J23" s="427">
        <f t="shared" si="0"/>
        <v>1.2</v>
      </c>
      <c r="K23" s="427">
        <f t="shared" si="1"/>
        <v>0.156</v>
      </c>
      <c r="L23" s="387">
        <f t="shared" si="3"/>
        <v>957.74249999999995</v>
      </c>
      <c r="M23" s="455">
        <f t="shared" si="2"/>
        <v>7367.25</v>
      </c>
      <c r="N23" s="528">
        <v>9823</v>
      </c>
      <c r="P23" s="916"/>
    </row>
    <row r="24" spans="1:16" ht="14.1" customHeight="1">
      <c r="A24" s="1165" t="s">
        <v>546</v>
      </c>
      <c r="B24" s="1166"/>
      <c r="C24" s="1166"/>
      <c r="D24" s="1103" t="s">
        <v>547</v>
      </c>
      <c r="E24" s="666" t="s">
        <v>447</v>
      </c>
      <c r="F24" s="118">
        <v>1000</v>
      </c>
      <c r="G24" s="1054">
        <v>600</v>
      </c>
      <c r="H24" s="1056">
        <v>40</v>
      </c>
      <c r="I24" s="381">
        <v>6</v>
      </c>
      <c r="J24" s="1058">
        <f t="shared" si="0"/>
        <v>3.6</v>
      </c>
      <c r="K24" s="1058">
        <f t="shared" si="1"/>
        <v>0.14399999999999999</v>
      </c>
      <c r="L24" s="80">
        <f t="shared" si="3"/>
        <v>198.75</v>
      </c>
      <c r="M24" s="383">
        <f t="shared" si="2"/>
        <v>4968.75</v>
      </c>
      <c r="N24" s="526">
        <v>6625</v>
      </c>
      <c r="P24" s="916"/>
    </row>
    <row r="25" spans="1:16" ht="14.1" customHeight="1">
      <c r="A25" s="1168"/>
      <c r="B25" s="1169"/>
      <c r="C25" s="1169"/>
      <c r="D25" s="1084"/>
      <c r="E25" s="769" t="s">
        <v>447</v>
      </c>
      <c r="F25" s="83">
        <v>1000</v>
      </c>
      <c r="G25" s="71">
        <v>600</v>
      </c>
      <c r="H25" s="72">
        <v>50</v>
      </c>
      <c r="I25" s="15">
        <v>4</v>
      </c>
      <c r="J25" s="74">
        <f t="shared" si="0"/>
        <v>2.4</v>
      </c>
      <c r="K25" s="74">
        <f t="shared" si="1"/>
        <v>0.12</v>
      </c>
      <c r="L25" s="61">
        <f t="shared" si="3"/>
        <v>248.4375</v>
      </c>
      <c r="M25" s="375">
        <f t="shared" si="2"/>
        <v>4968.75</v>
      </c>
      <c r="N25" s="528">
        <v>6625</v>
      </c>
      <c r="P25" s="916"/>
    </row>
    <row r="26" spans="1:16" ht="14.1" customHeight="1">
      <c r="A26" s="1168"/>
      <c r="B26" s="1169"/>
      <c r="C26" s="1169"/>
      <c r="D26" s="1008" t="s">
        <v>538</v>
      </c>
      <c r="E26" s="769" t="s">
        <v>447</v>
      </c>
      <c r="F26" s="83">
        <v>1000</v>
      </c>
      <c r="G26" s="71">
        <v>600</v>
      </c>
      <c r="H26" s="72">
        <v>60</v>
      </c>
      <c r="I26" s="15">
        <v>4</v>
      </c>
      <c r="J26" s="74">
        <f t="shared" si="0"/>
        <v>2.4</v>
      </c>
      <c r="K26" s="74">
        <f t="shared" si="1"/>
        <v>0.14399999999999999</v>
      </c>
      <c r="L26" s="61">
        <f t="shared" si="3"/>
        <v>298.125</v>
      </c>
      <c r="M26" s="375">
        <f t="shared" si="2"/>
        <v>4968.75</v>
      </c>
      <c r="N26" s="528">
        <v>6625</v>
      </c>
      <c r="P26" s="916"/>
    </row>
    <row r="27" spans="1:16" ht="14.1" customHeight="1">
      <c r="A27" s="1168"/>
      <c r="B27" s="1169"/>
      <c r="C27" s="1169"/>
      <c r="D27" s="1008" t="s">
        <v>557</v>
      </c>
      <c r="E27" s="769" t="s">
        <v>447</v>
      </c>
      <c r="F27" s="83">
        <v>1000</v>
      </c>
      <c r="G27" s="71">
        <v>600</v>
      </c>
      <c r="H27" s="72">
        <v>70</v>
      </c>
      <c r="I27" s="15">
        <v>4</v>
      </c>
      <c r="J27" s="74">
        <f t="shared" si="0"/>
        <v>2.4</v>
      </c>
      <c r="K27" s="74">
        <f t="shared" si="1"/>
        <v>0.16800000000000001</v>
      </c>
      <c r="L27" s="61">
        <f t="shared" si="3"/>
        <v>347.8125</v>
      </c>
      <c r="M27" s="375">
        <f t="shared" si="2"/>
        <v>4968.75</v>
      </c>
      <c r="N27" s="528">
        <v>6625</v>
      </c>
      <c r="P27" s="916"/>
    </row>
    <row r="28" spans="1:16" ht="14.1" customHeight="1">
      <c r="A28" s="1168"/>
      <c r="B28" s="1169"/>
      <c r="C28" s="1169"/>
      <c r="D28" s="1185" t="s">
        <v>558</v>
      </c>
      <c r="E28" s="769" t="s">
        <v>447</v>
      </c>
      <c r="F28" s="83">
        <v>1000</v>
      </c>
      <c r="G28" s="71">
        <v>600</v>
      </c>
      <c r="H28" s="72">
        <v>80</v>
      </c>
      <c r="I28" s="15">
        <v>2</v>
      </c>
      <c r="J28" s="74">
        <f t="shared" si="0"/>
        <v>1.2</v>
      </c>
      <c r="K28" s="74">
        <f t="shared" si="1"/>
        <v>9.6000000000000002E-2</v>
      </c>
      <c r="L28" s="61">
        <f t="shared" si="3"/>
        <v>397.5</v>
      </c>
      <c r="M28" s="375">
        <f t="shared" si="2"/>
        <v>4968.75</v>
      </c>
      <c r="N28" s="528">
        <v>6625</v>
      </c>
      <c r="P28" s="916"/>
    </row>
    <row r="29" spans="1:16" ht="14.1" customHeight="1">
      <c r="A29" s="1168"/>
      <c r="B29" s="1169"/>
      <c r="C29" s="1169"/>
      <c r="D29" s="1185"/>
      <c r="E29" s="769" t="s">
        <v>447</v>
      </c>
      <c r="F29" s="83">
        <v>1000</v>
      </c>
      <c r="G29" s="71">
        <v>600</v>
      </c>
      <c r="H29" s="72">
        <v>90</v>
      </c>
      <c r="I29" s="15">
        <v>2</v>
      </c>
      <c r="J29" s="74">
        <f t="shared" si="0"/>
        <v>1.2</v>
      </c>
      <c r="K29" s="74">
        <f t="shared" si="1"/>
        <v>0.108</v>
      </c>
      <c r="L29" s="61">
        <f t="shared" si="3"/>
        <v>447.1875</v>
      </c>
      <c r="M29" s="375">
        <f t="shared" si="2"/>
        <v>4968.75</v>
      </c>
      <c r="N29" s="528">
        <v>6625</v>
      </c>
      <c r="P29" s="916"/>
    </row>
    <row r="30" spans="1:16" ht="14.1" customHeight="1">
      <c r="A30" s="1168"/>
      <c r="B30" s="1169"/>
      <c r="C30" s="1169"/>
      <c r="D30" s="1185"/>
      <c r="E30" s="769" t="s">
        <v>447</v>
      </c>
      <c r="F30" s="83">
        <v>1000</v>
      </c>
      <c r="G30" s="71">
        <v>600</v>
      </c>
      <c r="H30" s="72">
        <v>100</v>
      </c>
      <c r="I30" s="15">
        <v>2</v>
      </c>
      <c r="J30" s="74">
        <f t="shared" si="0"/>
        <v>1.2</v>
      </c>
      <c r="K30" s="74">
        <f t="shared" si="1"/>
        <v>0.12</v>
      </c>
      <c r="L30" s="61">
        <f t="shared" si="3"/>
        <v>496.875</v>
      </c>
      <c r="M30" s="375">
        <f t="shared" si="2"/>
        <v>4968.75</v>
      </c>
      <c r="N30" s="528">
        <v>6625</v>
      </c>
      <c r="P30" s="916"/>
    </row>
    <row r="31" spans="1:16" ht="14.1" customHeight="1">
      <c r="A31" s="1168"/>
      <c r="B31" s="1169"/>
      <c r="C31" s="1169"/>
      <c r="D31" s="1185" t="s">
        <v>559</v>
      </c>
      <c r="E31" s="769" t="s">
        <v>447</v>
      </c>
      <c r="F31" s="83">
        <v>1000</v>
      </c>
      <c r="G31" s="71">
        <v>600</v>
      </c>
      <c r="H31" s="72">
        <v>110</v>
      </c>
      <c r="I31" s="15">
        <v>2</v>
      </c>
      <c r="J31" s="74">
        <f t="shared" si="0"/>
        <v>1.2</v>
      </c>
      <c r="K31" s="74">
        <f t="shared" si="1"/>
        <v>0.13200000000000001</v>
      </c>
      <c r="L31" s="61">
        <f t="shared" si="3"/>
        <v>546.5625</v>
      </c>
      <c r="M31" s="375">
        <f t="shared" si="2"/>
        <v>4968.75</v>
      </c>
      <c r="N31" s="528">
        <v>6625</v>
      </c>
      <c r="P31" s="916"/>
    </row>
    <row r="32" spans="1:16" ht="14.1" customHeight="1">
      <c r="A32" s="1168"/>
      <c r="B32" s="1169"/>
      <c r="C32" s="1169"/>
      <c r="D32" s="1185"/>
      <c r="E32" s="769" t="s">
        <v>447</v>
      </c>
      <c r="F32" s="83">
        <v>1000</v>
      </c>
      <c r="G32" s="71">
        <v>600</v>
      </c>
      <c r="H32" s="72">
        <v>120</v>
      </c>
      <c r="I32" s="15">
        <v>2</v>
      </c>
      <c r="J32" s="74">
        <f t="shared" si="0"/>
        <v>1.2</v>
      </c>
      <c r="K32" s="74">
        <f t="shared" si="1"/>
        <v>0.14399999999999999</v>
      </c>
      <c r="L32" s="61">
        <f t="shared" si="3"/>
        <v>596.25</v>
      </c>
      <c r="M32" s="375">
        <f t="shared" si="2"/>
        <v>4968.75</v>
      </c>
      <c r="N32" s="528">
        <v>6625</v>
      </c>
      <c r="P32" s="916"/>
    </row>
    <row r="33" spans="1:16" ht="14.1" customHeight="1">
      <c r="A33" s="1168"/>
      <c r="B33" s="1169"/>
      <c r="C33" s="1169"/>
      <c r="D33" s="1185"/>
      <c r="E33" s="769" t="s">
        <v>447</v>
      </c>
      <c r="F33" s="83">
        <v>1000</v>
      </c>
      <c r="G33" s="71">
        <v>600</v>
      </c>
      <c r="H33" s="72">
        <v>130</v>
      </c>
      <c r="I33" s="15">
        <v>2</v>
      </c>
      <c r="J33" s="74">
        <f t="shared" si="0"/>
        <v>1.2</v>
      </c>
      <c r="K33" s="74">
        <f t="shared" si="1"/>
        <v>0.156</v>
      </c>
      <c r="L33" s="61">
        <f t="shared" si="3"/>
        <v>645.9375</v>
      </c>
      <c r="M33" s="375">
        <f t="shared" si="2"/>
        <v>4968.75</v>
      </c>
      <c r="N33" s="528">
        <v>6625</v>
      </c>
      <c r="P33" s="916"/>
    </row>
    <row r="34" spans="1:16" ht="14.1" customHeight="1">
      <c r="A34" s="1168"/>
      <c r="B34" s="1169"/>
      <c r="C34" s="1169"/>
      <c r="D34" s="1084" t="s">
        <v>571</v>
      </c>
      <c r="E34" s="769" t="s">
        <v>447</v>
      </c>
      <c r="F34" s="83">
        <v>1000</v>
      </c>
      <c r="G34" s="71">
        <v>600</v>
      </c>
      <c r="H34" s="72">
        <v>140</v>
      </c>
      <c r="I34" s="15">
        <v>2</v>
      </c>
      <c r="J34" s="74">
        <f t="shared" si="0"/>
        <v>1.2</v>
      </c>
      <c r="K34" s="74">
        <f t="shared" si="1"/>
        <v>0.16800000000000001</v>
      </c>
      <c r="L34" s="61">
        <f t="shared" si="3"/>
        <v>695.625</v>
      </c>
      <c r="M34" s="375">
        <f t="shared" si="2"/>
        <v>4968.75</v>
      </c>
      <c r="N34" s="528">
        <v>6625</v>
      </c>
      <c r="P34" s="916"/>
    </row>
    <row r="35" spans="1:16" ht="14.1" customHeight="1">
      <c r="A35" s="1168"/>
      <c r="B35" s="1169"/>
      <c r="C35" s="1169"/>
      <c r="D35" s="1084"/>
      <c r="E35" s="769" t="s">
        <v>447</v>
      </c>
      <c r="F35" s="83">
        <v>1000</v>
      </c>
      <c r="G35" s="71">
        <v>600</v>
      </c>
      <c r="H35" s="72">
        <v>150</v>
      </c>
      <c r="I35" s="15">
        <v>2</v>
      </c>
      <c r="J35" s="74">
        <f t="shared" si="0"/>
        <v>1.2</v>
      </c>
      <c r="K35" s="74">
        <f t="shared" si="1"/>
        <v>0.18</v>
      </c>
      <c r="L35" s="61">
        <f t="shared" si="3"/>
        <v>745.3125</v>
      </c>
      <c r="M35" s="375">
        <f t="shared" si="2"/>
        <v>4968.75</v>
      </c>
      <c r="N35" s="528">
        <v>6625</v>
      </c>
      <c r="P35" s="916"/>
    </row>
    <row r="36" spans="1:16" ht="14.1" customHeight="1">
      <c r="A36" s="1168"/>
      <c r="B36" s="1169"/>
      <c r="C36" s="1169"/>
      <c r="D36" s="1084"/>
      <c r="E36" s="769" t="s">
        <v>447</v>
      </c>
      <c r="F36" s="83">
        <v>1000</v>
      </c>
      <c r="G36" s="71">
        <v>600</v>
      </c>
      <c r="H36" s="72">
        <v>160</v>
      </c>
      <c r="I36" s="15">
        <v>1</v>
      </c>
      <c r="J36" s="74">
        <f t="shared" si="0"/>
        <v>0.6</v>
      </c>
      <c r="K36" s="74">
        <f t="shared" si="1"/>
        <v>9.6000000000000002E-2</v>
      </c>
      <c r="L36" s="61">
        <f t="shared" si="3"/>
        <v>795</v>
      </c>
      <c r="M36" s="375">
        <f t="shared" si="2"/>
        <v>4968.75</v>
      </c>
      <c r="N36" s="528">
        <v>6625</v>
      </c>
      <c r="P36" s="916"/>
    </row>
    <row r="37" spans="1:16" ht="14.1" customHeight="1">
      <c r="A37" s="1168"/>
      <c r="B37" s="1169"/>
      <c r="C37" s="1169"/>
      <c r="D37" s="841"/>
      <c r="E37" s="769" t="s">
        <v>447</v>
      </c>
      <c r="F37" s="83">
        <v>1000</v>
      </c>
      <c r="G37" s="71">
        <v>600</v>
      </c>
      <c r="H37" s="72">
        <v>170</v>
      </c>
      <c r="I37" s="15">
        <v>1</v>
      </c>
      <c r="J37" s="74">
        <f t="shared" si="0"/>
        <v>0.6</v>
      </c>
      <c r="K37" s="74">
        <f t="shared" si="1"/>
        <v>0.10199999999999999</v>
      </c>
      <c r="L37" s="61">
        <f t="shared" si="3"/>
        <v>844.68749999999989</v>
      </c>
      <c r="M37" s="375">
        <f t="shared" si="2"/>
        <v>4968.75</v>
      </c>
      <c r="N37" s="528">
        <v>6625</v>
      </c>
      <c r="P37" s="916"/>
    </row>
    <row r="38" spans="1:16" ht="14.1" customHeight="1">
      <c r="A38" s="1168"/>
      <c r="B38" s="1169"/>
      <c r="C38" s="1169"/>
      <c r="D38" s="841"/>
      <c r="E38" s="769" t="s">
        <v>447</v>
      </c>
      <c r="F38" s="83">
        <v>1000</v>
      </c>
      <c r="G38" s="71">
        <v>600</v>
      </c>
      <c r="H38" s="72">
        <v>180</v>
      </c>
      <c r="I38" s="15">
        <v>1</v>
      </c>
      <c r="J38" s="74">
        <f t="shared" si="0"/>
        <v>0.6</v>
      </c>
      <c r="K38" s="74">
        <f t="shared" si="1"/>
        <v>0.108</v>
      </c>
      <c r="L38" s="61">
        <f t="shared" si="3"/>
        <v>894.375</v>
      </c>
      <c r="M38" s="375">
        <f t="shared" si="2"/>
        <v>4968.75</v>
      </c>
      <c r="N38" s="528">
        <v>6625</v>
      </c>
      <c r="P38" s="916"/>
    </row>
    <row r="39" spans="1:16" ht="14.1" customHeight="1">
      <c r="A39" s="1168"/>
      <c r="B39" s="1169"/>
      <c r="C39" s="1169"/>
      <c r="D39" s="841"/>
      <c r="E39" s="769" t="s">
        <v>447</v>
      </c>
      <c r="F39" s="83">
        <v>1000</v>
      </c>
      <c r="G39" s="71">
        <v>600</v>
      </c>
      <c r="H39" s="72">
        <v>190</v>
      </c>
      <c r="I39" s="15">
        <v>1</v>
      </c>
      <c r="J39" s="74">
        <f t="shared" si="0"/>
        <v>0.6</v>
      </c>
      <c r="K39" s="74">
        <f t="shared" si="1"/>
        <v>0.114</v>
      </c>
      <c r="L39" s="61">
        <f t="shared" si="3"/>
        <v>944.0625</v>
      </c>
      <c r="M39" s="375">
        <f t="shared" si="2"/>
        <v>4968.75</v>
      </c>
      <c r="N39" s="528">
        <v>6625</v>
      </c>
      <c r="P39" s="916"/>
    </row>
    <row r="40" spans="1:16" ht="14.1" customHeight="1">
      <c r="A40" s="1171"/>
      <c r="B40" s="1172"/>
      <c r="C40" s="1172"/>
      <c r="D40" s="24"/>
      <c r="E40" s="770" t="s">
        <v>447</v>
      </c>
      <c r="F40" s="120">
        <v>1000</v>
      </c>
      <c r="G40" s="76">
        <v>600</v>
      </c>
      <c r="H40" s="77">
        <v>200</v>
      </c>
      <c r="I40" s="78">
        <v>1</v>
      </c>
      <c r="J40" s="79">
        <f t="shared" si="0"/>
        <v>0.6</v>
      </c>
      <c r="K40" s="79">
        <f t="shared" si="1"/>
        <v>0.12</v>
      </c>
      <c r="L40" s="67">
        <f t="shared" si="3"/>
        <v>993.75</v>
      </c>
      <c r="M40" s="455">
        <f t="shared" si="2"/>
        <v>4968.75</v>
      </c>
      <c r="N40" s="529">
        <v>6625</v>
      </c>
      <c r="P40" s="916"/>
    </row>
    <row r="41" spans="1:16" ht="14.1" customHeight="1">
      <c r="A41" s="1175" t="s">
        <v>39</v>
      </c>
      <c r="B41" s="1205"/>
      <c r="C41" s="1205"/>
      <c r="D41" s="1103" t="s">
        <v>55</v>
      </c>
      <c r="E41" s="666" t="s">
        <v>447</v>
      </c>
      <c r="F41" s="108">
        <v>1200</v>
      </c>
      <c r="G41" s="51">
        <v>200</v>
      </c>
      <c r="H41" s="52">
        <v>50</v>
      </c>
      <c r="I41" s="53">
        <v>12</v>
      </c>
      <c r="J41" s="1058">
        <f>F41*G41*I41/1000000</f>
        <v>2.88</v>
      </c>
      <c r="K41" s="1058">
        <f>F41*G41*H41*I41/1000000000</f>
        <v>0.14399999999999999</v>
      </c>
      <c r="L41" s="47">
        <f t="shared" si="3"/>
        <v>332.58749999999998</v>
      </c>
      <c r="M41" s="383">
        <f t="shared" si="2"/>
        <v>6651.75</v>
      </c>
      <c r="N41" s="528">
        <v>8869</v>
      </c>
      <c r="P41" s="916"/>
    </row>
    <row r="42" spans="1:16" ht="14.1" customHeight="1">
      <c r="A42" s="1178"/>
      <c r="B42" s="1206"/>
      <c r="C42" s="1206"/>
      <c r="D42" s="1084"/>
      <c r="E42" s="667" t="s">
        <v>447</v>
      </c>
      <c r="F42" s="121">
        <v>1200</v>
      </c>
      <c r="G42" s="57">
        <v>200</v>
      </c>
      <c r="H42" s="119">
        <v>60</v>
      </c>
      <c r="I42" s="59">
        <v>10</v>
      </c>
      <c r="J42" s="74">
        <f t="shared" ref="J42:J56" si="4">F42*G42*I42/1000000</f>
        <v>2.4</v>
      </c>
      <c r="K42" s="74">
        <f t="shared" ref="K42:K56" si="5">F42*G42*H42*I42/1000000000</f>
        <v>0.14399999999999999</v>
      </c>
      <c r="L42" s="82">
        <f t="shared" si="3"/>
        <v>399.10500000000002</v>
      </c>
      <c r="M42" s="369">
        <f t="shared" si="2"/>
        <v>6651.75</v>
      </c>
      <c r="N42" s="528">
        <v>8869</v>
      </c>
      <c r="P42" s="916"/>
    </row>
    <row r="43" spans="1:16" ht="14.1" customHeight="1">
      <c r="A43" s="1178"/>
      <c r="B43" s="1206"/>
      <c r="C43" s="1206"/>
      <c r="D43" s="1008" t="s">
        <v>538</v>
      </c>
      <c r="E43" s="667" t="s">
        <v>447</v>
      </c>
      <c r="F43" s="121">
        <v>1200</v>
      </c>
      <c r="G43" s="57">
        <v>200</v>
      </c>
      <c r="H43" s="119">
        <v>70</v>
      </c>
      <c r="I43" s="59">
        <v>8</v>
      </c>
      <c r="J43" s="74">
        <f t="shared" si="4"/>
        <v>1.92</v>
      </c>
      <c r="K43" s="74">
        <f t="shared" si="5"/>
        <v>0.13439999999999999</v>
      </c>
      <c r="L43" s="82">
        <f t="shared" si="3"/>
        <v>465.6225</v>
      </c>
      <c r="M43" s="369">
        <f t="shared" si="2"/>
        <v>6651.75</v>
      </c>
      <c r="N43" s="528">
        <v>8869</v>
      </c>
      <c r="P43" s="916"/>
    </row>
    <row r="44" spans="1:16" ht="14.1" customHeight="1">
      <c r="A44" s="1178"/>
      <c r="B44" s="1206"/>
      <c r="C44" s="1206"/>
      <c r="D44" s="1008" t="s">
        <v>560</v>
      </c>
      <c r="E44" s="667" t="s">
        <v>447</v>
      </c>
      <c r="F44" s="121">
        <v>1200</v>
      </c>
      <c r="G44" s="57">
        <v>200</v>
      </c>
      <c r="H44" s="119">
        <v>80</v>
      </c>
      <c r="I44" s="59">
        <v>8</v>
      </c>
      <c r="J44" s="74">
        <f t="shared" si="4"/>
        <v>1.92</v>
      </c>
      <c r="K44" s="74">
        <f t="shared" si="5"/>
        <v>0.15359999999999999</v>
      </c>
      <c r="L44" s="82">
        <f t="shared" si="3"/>
        <v>532.14</v>
      </c>
      <c r="M44" s="369">
        <f t="shared" si="2"/>
        <v>6651.75</v>
      </c>
      <c r="N44" s="528">
        <v>8869</v>
      </c>
      <c r="P44" s="916"/>
    </row>
    <row r="45" spans="1:16" ht="14.1" customHeight="1">
      <c r="A45" s="1178"/>
      <c r="B45" s="1206"/>
      <c r="C45" s="1206"/>
      <c r="D45" s="1185"/>
      <c r="E45" s="667" t="s">
        <v>447</v>
      </c>
      <c r="F45" s="121">
        <v>1200</v>
      </c>
      <c r="G45" s="57">
        <v>200</v>
      </c>
      <c r="H45" s="119">
        <v>90</v>
      </c>
      <c r="I45" s="59">
        <v>6</v>
      </c>
      <c r="J45" s="74">
        <f t="shared" si="4"/>
        <v>1.44</v>
      </c>
      <c r="K45" s="74">
        <f t="shared" si="5"/>
        <v>0.12959999999999999</v>
      </c>
      <c r="L45" s="82">
        <f t="shared" si="3"/>
        <v>598.65750000000003</v>
      </c>
      <c r="M45" s="369">
        <f t="shared" si="2"/>
        <v>6651.75</v>
      </c>
      <c r="N45" s="528">
        <v>8869</v>
      </c>
      <c r="P45" s="916"/>
    </row>
    <row r="46" spans="1:16" ht="14.1" customHeight="1">
      <c r="A46" s="1207"/>
      <c r="B46" s="1206"/>
      <c r="C46" s="1206"/>
      <c r="D46" s="1185"/>
      <c r="E46" s="667" t="s">
        <v>447</v>
      </c>
      <c r="F46" s="121">
        <v>1200</v>
      </c>
      <c r="G46" s="57">
        <v>200</v>
      </c>
      <c r="H46" s="119">
        <v>100</v>
      </c>
      <c r="I46" s="15">
        <v>6</v>
      </c>
      <c r="J46" s="74">
        <f t="shared" si="4"/>
        <v>1.44</v>
      </c>
      <c r="K46" s="74">
        <f t="shared" si="5"/>
        <v>0.14399999999999999</v>
      </c>
      <c r="L46" s="82">
        <f t="shared" si="3"/>
        <v>665.17499999999995</v>
      </c>
      <c r="M46" s="369">
        <f t="shared" si="2"/>
        <v>6651.75</v>
      </c>
      <c r="N46" s="528">
        <v>8869</v>
      </c>
      <c r="P46" s="916"/>
    </row>
    <row r="47" spans="1:16" ht="14.1" customHeight="1">
      <c r="A47" s="1207"/>
      <c r="B47" s="1206"/>
      <c r="C47" s="1206"/>
      <c r="D47" s="1185"/>
      <c r="E47" s="667" t="s">
        <v>447</v>
      </c>
      <c r="F47" s="121">
        <v>1200</v>
      </c>
      <c r="G47" s="57">
        <v>200</v>
      </c>
      <c r="H47" s="119">
        <v>110</v>
      </c>
      <c r="I47" s="73">
        <v>4</v>
      </c>
      <c r="J47" s="74">
        <f t="shared" si="4"/>
        <v>0.96</v>
      </c>
      <c r="K47" s="74">
        <f t="shared" si="5"/>
        <v>0.1056</v>
      </c>
      <c r="L47" s="82">
        <f t="shared" si="3"/>
        <v>731.6925</v>
      </c>
      <c r="M47" s="369">
        <f t="shared" si="2"/>
        <v>6651.75</v>
      </c>
      <c r="N47" s="528">
        <v>8869</v>
      </c>
      <c r="P47" s="916"/>
    </row>
    <row r="48" spans="1:16" ht="14.1" customHeight="1">
      <c r="A48" s="1207"/>
      <c r="B48" s="1206"/>
      <c r="C48" s="1206"/>
      <c r="D48" s="1185"/>
      <c r="E48" s="667" t="s">
        <v>447</v>
      </c>
      <c r="F48" s="121">
        <v>1200</v>
      </c>
      <c r="G48" s="57">
        <v>200</v>
      </c>
      <c r="H48" s="119">
        <v>120</v>
      </c>
      <c r="I48" s="73">
        <v>4</v>
      </c>
      <c r="J48" s="74">
        <f t="shared" si="4"/>
        <v>0.96</v>
      </c>
      <c r="K48" s="74">
        <f t="shared" si="5"/>
        <v>0.1152</v>
      </c>
      <c r="L48" s="82">
        <f t="shared" si="3"/>
        <v>798.21</v>
      </c>
      <c r="M48" s="369">
        <f t="shared" si="2"/>
        <v>6651.75</v>
      </c>
      <c r="N48" s="528">
        <v>8869</v>
      </c>
      <c r="P48" s="916"/>
    </row>
    <row r="49" spans="1:16" ht="14.1" customHeight="1">
      <c r="A49" s="1207"/>
      <c r="B49" s="1206"/>
      <c r="C49" s="1206"/>
      <c r="D49" s="1185"/>
      <c r="E49" s="667" t="s">
        <v>447</v>
      </c>
      <c r="F49" s="121">
        <v>1200</v>
      </c>
      <c r="G49" s="57">
        <v>200</v>
      </c>
      <c r="H49" s="119">
        <v>130</v>
      </c>
      <c r="I49" s="73">
        <v>4</v>
      </c>
      <c r="J49" s="74">
        <f t="shared" si="4"/>
        <v>0.96</v>
      </c>
      <c r="K49" s="74">
        <f t="shared" si="5"/>
        <v>0.12479999999999999</v>
      </c>
      <c r="L49" s="82">
        <f t="shared" si="3"/>
        <v>864.72749999999996</v>
      </c>
      <c r="M49" s="369">
        <f t="shared" si="2"/>
        <v>6651.75</v>
      </c>
      <c r="N49" s="528">
        <v>8869</v>
      </c>
      <c r="P49" s="916"/>
    </row>
    <row r="50" spans="1:16" ht="14.1" customHeight="1">
      <c r="A50" s="1207"/>
      <c r="B50" s="1206"/>
      <c r="C50" s="1206"/>
      <c r="D50" s="1084"/>
      <c r="E50" s="667" t="s">
        <v>447</v>
      </c>
      <c r="F50" s="121">
        <v>1200</v>
      </c>
      <c r="G50" s="57">
        <v>200</v>
      </c>
      <c r="H50" s="119">
        <v>140</v>
      </c>
      <c r="I50" s="73">
        <v>4</v>
      </c>
      <c r="J50" s="74">
        <f t="shared" si="4"/>
        <v>0.96</v>
      </c>
      <c r="K50" s="74">
        <f t="shared" si="5"/>
        <v>0.13439999999999999</v>
      </c>
      <c r="L50" s="82">
        <f t="shared" si="3"/>
        <v>931.245</v>
      </c>
      <c r="M50" s="369">
        <f t="shared" si="2"/>
        <v>6651.75</v>
      </c>
      <c r="N50" s="528">
        <v>8869</v>
      </c>
      <c r="P50" s="916"/>
    </row>
    <row r="51" spans="1:16" ht="14.1" customHeight="1">
      <c r="A51" s="1207"/>
      <c r="B51" s="1206"/>
      <c r="C51" s="1206"/>
      <c r="D51" s="1084"/>
      <c r="E51" s="667" t="s">
        <v>447</v>
      </c>
      <c r="F51" s="121">
        <v>1200</v>
      </c>
      <c r="G51" s="57">
        <v>200</v>
      </c>
      <c r="H51" s="119">
        <v>150</v>
      </c>
      <c r="I51" s="73">
        <v>4</v>
      </c>
      <c r="J51" s="74">
        <f t="shared" si="4"/>
        <v>0.96</v>
      </c>
      <c r="K51" s="74">
        <f t="shared" si="5"/>
        <v>0.14399999999999999</v>
      </c>
      <c r="L51" s="82">
        <f t="shared" si="3"/>
        <v>997.76250000000005</v>
      </c>
      <c r="M51" s="369">
        <f t="shared" si="2"/>
        <v>6651.75</v>
      </c>
      <c r="N51" s="528">
        <v>8869</v>
      </c>
      <c r="P51" s="916"/>
    </row>
    <row r="52" spans="1:16" ht="14.1" customHeight="1">
      <c r="A52" s="1207"/>
      <c r="B52" s="1206"/>
      <c r="C52" s="1206"/>
      <c r="D52" s="841"/>
      <c r="E52" s="667" t="s">
        <v>447</v>
      </c>
      <c r="F52" s="121">
        <v>1200</v>
      </c>
      <c r="G52" s="57">
        <v>200</v>
      </c>
      <c r="H52" s="119">
        <v>160</v>
      </c>
      <c r="I52" s="73">
        <v>4</v>
      </c>
      <c r="J52" s="74">
        <f t="shared" si="4"/>
        <v>0.96</v>
      </c>
      <c r="K52" s="74">
        <f t="shared" si="5"/>
        <v>0.15359999999999999</v>
      </c>
      <c r="L52" s="82">
        <f t="shared" si="3"/>
        <v>1064.28</v>
      </c>
      <c r="M52" s="369">
        <f>N52*(100%-$M$12)</f>
        <v>6651.75</v>
      </c>
      <c r="N52" s="528">
        <v>8869</v>
      </c>
      <c r="P52" s="916"/>
    </row>
    <row r="53" spans="1:16" ht="14.1" customHeight="1">
      <c r="A53" s="1207"/>
      <c r="B53" s="1206"/>
      <c r="C53" s="1206"/>
      <c r="D53" s="841"/>
      <c r="E53" s="667" t="s">
        <v>447</v>
      </c>
      <c r="F53" s="121">
        <v>1200</v>
      </c>
      <c r="G53" s="57">
        <v>200</v>
      </c>
      <c r="H53" s="119">
        <v>170</v>
      </c>
      <c r="I53" s="384">
        <v>2</v>
      </c>
      <c r="J53" s="74">
        <f t="shared" si="4"/>
        <v>0.48</v>
      </c>
      <c r="K53" s="74">
        <f t="shared" si="5"/>
        <v>8.1600000000000006E-2</v>
      </c>
      <c r="L53" s="82">
        <f t="shared" si="3"/>
        <v>1130.7975000000001</v>
      </c>
      <c r="M53" s="369">
        <f>N53*(100%-$M$12)</f>
        <v>6651.75</v>
      </c>
      <c r="N53" s="528">
        <v>8869</v>
      </c>
      <c r="P53" s="916"/>
    </row>
    <row r="54" spans="1:16" ht="14.1" customHeight="1">
      <c r="A54" s="1207"/>
      <c r="B54" s="1206"/>
      <c r="C54" s="1206"/>
      <c r="D54" s="841"/>
      <c r="E54" s="667" t="s">
        <v>447</v>
      </c>
      <c r="F54" s="121">
        <v>1200</v>
      </c>
      <c r="G54" s="57">
        <v>200</v>
      </c>
      <c r="H54" s="119">
        <v>180</v>
      </c>
      <c r="I54" s="384">
        <v>2</v>
      </c>
      <c r="J54" s="74">
        <f t="shared" si="4"/>
        <v>0.48</v>
      </c>
      <c r="K54" s="74">
        <f t="shared" si="5"/>
        <v>8.6400000000000005E-2</v>
      </c>
      <c r="L54" s="82">
        <f t="shared" si="3"/>
        <v>1197.3150000000003</v>
      </c>
      <c r="M54" s="369">
        <f>N54*(100%-$M$12)</f>
        <v>6651.75</v>
      </c>
      <c r="N54" s="528">
        <v>8869</v>
      </c>
      <c r="P54" s="916"/>
    </row>
    <row r="55" spans="1:16" ht="14.1" customHeight="1">
      <c r="A55" s="1207"/>
      <c r="B55" s="1206"/>
      <c r="C55" s="1206"/>
      <c r="D55" s="841"/>
      <c r="E55" s="667" t="s">
        <v>447</v>
      </c>
      <c r="F55" s="121">
        <v>1200</v>
      </c>
      <c r="G55" s="57">
        <v>200</v>
      </c>
      <c r="H55" s="119">
        <v>190</v>
      </c>
      <c r="I55" s="384">
        <v>2</v>
      </c>
      <c r="J55" s="74">
        <f t="shared" si="4"/>
        <v>0.48</v>
      </c>
      <c r="K55" s="74">
        <f t="shared" si="5"/>
        <v>9.1200000000000003E-2</v>
      </c>
      <c r="L55" s="82">
        <f t="shared" si="3"/>
        <v>1263.8325</v>
      </c>
      <c r="M55" s="369">
        <f>N55*(100%-$M$12)</f>
        <v>6651.75</v>
      </c>
      <c r="N55" s="528">
        <v>8869</v>
      </c>
      <c r="P55" s="916"/>
    </row>
    <row r="56" spans="1:16" ht="14.1" customHeight="1">
      <c r="A56" s="1208"/>
      <c r="B56" s="1209"/>
      <c r="C56" s="1209"/>
      <c r="D56" s="292"/>
      <c r="E56" s="767" t="s">
        <v>447</v>
      </c>
      <c r="F56" s="120">
        <v>1200</v>
      </c>
      <c r="G56" s="76">
        <v>200</v>
      </c>
      <c r="H56" s="77">
        <v>200</v>
      </c>
      <c r="I56" s="426">
        <v>2</v>
      </c>
      <c r="J56" s="79">
        <f t="shared" si="4"/>
        <v>0.48</v>
      </c>
      <c r="K56" s="79">
        <f t="shared" si="5"/>
        <v>9.6000000000000002E-2</v>
      </c>
      <c r="L56" s="68">
        <f>M56*K56/J56</f>
        <v>1330.35</v>
      </c>
      <c r="M56" s="455">
        <f>N56*(100%-$M$12)</f>
        <v>6651.75</v>
      </c>
      <c r="N56" s="528">
        <v>8869</v>
      </c>
      <c r="P56" s="916"/>
    </row>
    <row r="57" spans="1:16">
      <c r="A57" s="1039"/>
      <c r="B57" s="1039"/>
      <c r="C57" s="1039"/>
      <c r="D57" s="1039"/>
      <c r="E57" s="768"/>
      <c r="F57" s="1039"/>
      <c r="G57" s="1039"/>
      <c r="H57" s="1039"/>
      <c r="I57" s="485"/>
      <c r="J57" s="1039"/>
      <c r="K57" s="1039"/>
      <c r="L57" s="1038"/>
      <c r="M57" s="17"/>
      <c r="N57" s="536"/>
    </row>
    <row r="58" spans="1:16" ht="12.75" customHeight="1">
      <c r="A58" s="1202" t="s">
        <v>16</v>
      </c>
      <c r="B58" s="1202"/>
      <c r="C58" s="1202"/>
      <c r="D58" s="1202"/>
      <c r="F58" s="1039"/>
      <c r="G58" s="1039"/>
      <c r="H58" s="1039"/>
      <c r="I58" s="485"/>
      <c r="J58" s="1039"/>
      <c r="K58" s="1039"/>
      <c r="L58" s="5"/>
      <c r="M58" s="5"/>
    </row>
    <row r="59" spans="1:16">
      <c r="A59" s="1067" t="s">
        <v>23</v>
      </c>
      <c r="B59" s="1032"/>
      <c r="C59" s="1032"/>
      <c r="D59" s="1032"/>
      <c r="F59" s="1032"/>
      <c r="G59" s="1032"/>
      <c r="H59" s="1032"/>
      <c r="I59" s="1032"/>
      <c r="J59" s="1032"/>
      <c r="K59" s="1032"/>
      <c r="L59" s="1100"/>
      <c r="M59" s="1100"/>
    </row>
    <row r="60" spans="1:16">
      <c r="A60" s="1033" t="s">
        <v>22</v>
      </c>
      <c r="B60" s="1033"/>
      <c r="C60" s="1033"/>
      <c r="D60" s="1033"/>
      <c r="F60" s="1033"/>
      <c r="G60" s="1033"/>
      <c r="H60" s="1033"/>
      <c r="I60" s="1033"/>
      <c r="J60" s="1033"/>
      <c r="K60" s="1033"/>
      <c r="L60" s="1099"/>
      <c r="M60" s="1099"/>
    </row>
    <row r="61" spans="1:16">
      <c r="A61" s="1149" t="s">
        <v>51</v>
      </c>
      <c r="B61" s="1149"/>
      <c r="C61" s="1149"/>
      <c r="D61" s="1149"/>
      <c r="E61" s="1149"/>
      <c r="F61" s="1149"/>
      <c r="G61" s="1149"/>
      <c r="H61" s="1149"/>
      <c r="I61" s="1149"/>
      <c r="J61" s="1149"/>
      <c r="K61" s="1149"/>
      <c r="L61" s="218"/>
      <c r="M61" s="219"/>
    </row>
    <row r="62" spans="1:16">
      <c r="A62" s="1149" t="s">
        <v>563</v>
      </c>
      <c r="B62" s="1149"/>
      <c r="C62" s="1149"/>
      <c r="D62" s="1149"/>
      <c r="E62" s="1149"/>
      <c r="F62" s="1149"/>
      <c r="G62" s="1149"/>
      <c r="H62" s="1149"/>
      <c r="I62" s="1149"/>
      <c r="J62" s="1149"/>
      <c r="K62" s="1149"/>
      <c r="L62" s="218"/>
      <c r="M62" s="219"/>
    </row>
    <row r="63" spans="1:16">
      <c r="A63" s="1149" t="s">
        <v>565</v>
      </c>
      <c r="B63" s="1149"/>
      <c r="C63" s="1149"/>
      <c r="D63" s="1149"/>
      <c r="E63" s="1149"/>
      <c r="F63" s="1149"/>
      <c r="G63" s="1149"/>
      <c r="H63" s="1149"/>
      <c r="I63" s="1149"/>
      <c r="J63" s="1149"/>
      <c r="K63" s="1149"/>
    </row>
    <row r="64" spans="1:16">
      <c r="A64" s="1032" t="s">
        <v>566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</row>
    <row r="65" spans="1:14">
      <c r="A65" s="1083" t="s">
        <v>567</v>
      </c>
      <c r="B65" s="1083"/>
      <c r="C65" s="1083"/>
      <c r="D65" s="1083"/>
      <c r="E65" s="1083"/>
      <c r="F65" s="1083"/>
      <c r="G65" s="1083"/>
      <c r="H65" s="1083"/>
      <c r="I65" s="1083"/>
      <c r="J65" s="1083"/>
      <c r="K65" s="1083"/>
    </row>
    <row r="66" spans="1:14">
      <c r="A66" s="1149" t="s">
        <v>568</v>
      </c>
      <c r="B66" s="1149"/>
      <c r="C66" s="1149"/>
      <c r="D66" s="1149"/>
      <c r="E66" s="1149"/>
      <c r="F66" s="1149"/>
      <c r="G66" s="1149"/>
      <c r="H66" s="1149"/>
      <c r="I66" s="1149"/>
      <c r="J66" s="1149"/>
      <c r="K66" s="1149"/>
      <c r="N66" s="49"/>
    </row>
    <row r="67" spans="1:14">
      <c r="N67" s="49"/>
    </row>
  </sheetData>
  <mergeCells count="33">
    <mergeCell ref="A7:M7"/>
    <mergeCell ref="A9:M9"/>
    <mergeCell ref="A10:M10"/>
    <mergeCell ref="A13:D14"/>
    <mergeCell ref="E13:E14"/>
    <mergeCell ref="F13:H13"/>
    <mergeCell ref="I13:I14"/>
    <mergeCell ref="J13:J14"/>
    <mergeCell ref="K13:K14"/>
    <mergeCell ref="A8:M8"/>
    <mergeCell ref="A58:D58"/>
    <mergeCell ref="L13:M13"/>
    <mergeCell ref="A15:M15"/>
    <mergeCell ref="A16:C16"/>
    <mergeCell ref="D16:D17"/>
    <mergeCell ref="D19:D23"/>
    <mergeCell ref="A24:C40"/>
    <mergeCell ref="D24:D25"/>
    <mergeCell ref="D28:D30"/>
    <mergeCell ref="D31:D33"/>
    <mergeCell ref="D34:D36"/>
    <mergeCell ref="A41:C56"/>
    <mergeCell ref="D41:D42"/>
    <mergeCell ref="D45:D47"/>
    <mergeCell ref="D48:D49"/>
    <mergeCell ref="D50:D51"/>
    <mergeCell ref="A66:K66"/>
    <mergeCell ref="L59:M59"/>
    <mergeCell ref="L60:M60"/>
    <mergeCell ref="A61:K61"/>
    <mergeCell ref="A62:K62"/>
    <mergeCell ref="A63:K63"/>
    <mergeCell ref="A65:K65"/>
  </mergeCells>
  <printOptions horizontalCentered="1"/>
  <pageMargins left="0.39" right="0.34" top="0.18" bottom="0.19" header="0.17" footer="0.17"/>
  <pageSetup paperSize="9" scale="6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R160"/>
  <sheetViews>
    <sheetView showGridLines="0" view="pageBreakPreview" zoomScale="80" zoomScaleNormal="70" zoomScaleSheetLayoutView="80" workbookViewId="0">
      <pane ySplit="14" topLeftCell="A132" activePane="bottomLeft" state="frozen"/>
      <selection activeCell="Q17" sqref="Q17"/>
      <selection pane="bottomLeft" activeCell="A8" sqref="A8:N8"/>
    </sheetView>
  </sheetViews>
  <sheetFormatPr defaultRowHeight="12.75"/>
  <cols>
    <col min="1" max="1" width="7.7109375" style="109" customWidth="1"/>
    <col min="2" max="3" width="7.7109375" style="19" customWidth="1"/>
    <col min="4" max="4" width="39.7109375" style="116" customWidth="1"/>
    <col min="5" max="5" width="11.7109375" style="109" customWidth="1"/>
    <col min="6" max="8" width="8.7109375" style="19" customWidth="1"/>
    <col min="9" max="11" width="10.28515625" style="19" customWidth="1"/>
    <col min="12" max="14" width="10.7109375" style="49" customWidth="1"/>
    <col min="15" max="16" width="9.140625" style="465"/>
    <col min="17" max="17" width="30.140625" style="19" customWidth="1"/>
    <col min="18" max="16384" width="9.140625" style="19"/>
  </cols>
  <sheetData>
    <row r="1" spans="1:17" s="465" customFormat="1">
      <c r="A1" s="109"/>
      <c r="D1" s="1071"/>
      <c r="E1" s="109"/>
      <c r="L1" s="49"/>
      <c r="M1" s="49"/>
      <c r="N1" s="49"/>
    </row>
    <row r="2" spans="1:17" s="465" customFormat="1">
      <c r="A2" s="109"/>
      <c r="D2" s="1071"/>
      <c r="E2" s="109"/>
      <c r="L2" s="49"/>
      <c r="M2" s="49"/>
      <c r="N2" s="49"/>
    </row>
    <row r="3" spans="1:17" s="465" customFormat="1">
      <c r="A3" s="109"/>
      <c r="D3" s="1071"/>
      <c r="E3" s="109"/>
      <c r="L3" s="49"/>
      <c r="M3" s="49"/>
      <c r="N3" s="49"/>
    </row>
    <row r="4" spans="1:17" s="465" customFormat="1">
      <c r="A4" s="109"/>
      <c r="D4" s="1071"/>
      <c r="E4" s="109"/>
      <c r="L4" s="49"/>
      <c r="M4" s="49"/>
      <c r="N4" s="49"/>
    </row>
    <row r="5" spans="1:17" s="465" customFormat="1">
      <c r="A5" s="109"/>
      <c r="D5" s="1071"/>
      <c r="E5" s="109"/>
      <c r="L5" s="49"/>
      <c r="M5" s="49"/>
      <c r="N5" s="49"/>
    </row>
    <row r="6" spans="1:17" s="465" customFormat="1">
      <c r="A6" s="109"/>
      <c r="D6" s="1071"/>
      <c r="E6" s="109"/>
      <c r="L6" s="49"/>
      <c r="M6" s="49"/>
      <c r="N6" s="49"/>
    </row>
    <row r="7" spans="1:17" ht="51.75" customHeight="1">
      <c r="A7" s="1150" t="s">
        <v>574</v>
      </c>
      <c r="B7" s="1133"/>
      <c r="C7" s="1133"/>
      <c r="D7" s="1133"/>
      <c r="E7" s="1133"/>
      <c r="F7" s="1133"/>
      <c r="G7" s="1133"/>
      <c r="H7" s="1133"/>
      <c r="I7" s="1133"/>
      <c r="J7" s="1133"/>
      <c r="K7" s="1133"/>
      <c r="L7" s="1133"/>
      <c r="M7" s="1133"/>
      <c r="N7" s="771"/>
    </row>
    <row r="8" spans="1:17" s="465" customFormat="1" ht="15" customHeight="1">
      <c r="A8" s="1151" t="s">
        <v>575</v>
      </c>
      <c r="B8" s="1151"/>
      <c r="C8" s="1151"/>
      <c r="D8" s="1151"/>
      <c r="E8" s="1151"/>
      <c r="F8" s="1151"/>
      <c r="G8" s="1151"/>
      <c r="H8" s="1151"/>
      <c r="I8" s="1151"/>
      <c r="J8" s="1151"/>
      <c r="K8" s="1151"/>
      <c r="L8" s="1151"/>
      <c r="M8" s="1151"/>
      <c r="N8" s="1151"/>
    </row>
    <row r="9" spans="1:17" ht="15" customHeight="1">
      <c r="A9" s="1152" t="s">
        <v>480</v>
      </c>
      <c r="B9" s="1135"/>
      <c r="C9" s="1135"/>
      <c r="D9" s="1135"/>
      <c r="E9" s="1135"/>
      <c r="F9" s="1135"/>
      <c r="G9" s="1135"/>
      <c r="H9" s="1135"/>
      <c r="I9" s="1135"/>
      <c r="J9" s="1135"/>
      <c r="K9" s="1135"/>
      <c r="L9" s="1135"/>
      <c r="M9" s="1135"/>
      <c r="N9" s="772"/>
    </row>
    <row r="10" spans="1:17" ht="15" customHeight="1">
      <c r="A10" s="1151"/>
      <c r="B10" s="1133"/>
      <c r="C10" s="1133"/>
      <c r="D10" s="1133"/>
      <c r="E10" s="1133"/>
      <c r="F10" s="1133"/>
      <c r="G10" s="1133"/>
      <c r="H10" s="1133"/>
      <c r="I10" s="1133"/>
      <c r="J10" s="1133"/>
      <c r="K10" s="1133"/>
      <c r="L10" s="1133"/>
      <c r="M10" s="1133"/>
      <c r="N10" s="772"/>
    </row>
    <row r="11" spans="1:17" s="151" customFormat="1" ht="15" customHeight="1">
      <c r="A11" s="971" t="s">
        <v>528</v>
      </c>
      <c r="B11" s="150"/>
      <c r="C11" s="150"/>
      <c r="D11" s="150"/>
      <c r="E11" s="925"/>
      <c r="F11" s="150"/>
      <c r="G11" s="150"/>
      <c r="H11" s="150"/>
      <c r="I11" s="150"/>
      <c r="J11" s="150"/>
      <c r="K11" s="150"/>
      <c r="L11" s="148"/>
      <c r="M11" s="149"/>
      <c r="N11" s="149"/>
    </row>
    <row r="12" spans="1:17" ht="15" customHeight="1">
      <c r="A12" s="99"/>
      <c r="B12" s="100"/>
      <c r="C12" s="100"/>
      <c r="D12" s="100"/>
      <c r="E12" s="925"/>
      <c r="F12" s="100"/>
      <c r="G12" s="100"/>
      <c r="H12" s="100"/>
      <c r="I12" s="100"/>
      <c r="J12" s="100"/>
      <c r="K12" s="100"/>
      <c r="L12" s="145" t="s">
        <v>63</v>
      </c>
      <c r="M12" s="146">
        <v>0.25</v>
      </c>
      <c r="N12" s="916"/>
    </row>
    <row r="13" spans="1:17" s="102" customFormat="1" ht="14.1" customHeight="1">
      <c r="A13" s="1217" t="s">
        <v>1</v>
      </c>
      <c r="B13" s="1218"/>
      <c r="C13" s="1218"/>
      <c r="D13" s="1219"/>
      <c r="E13" s="1140" t="s">
        <v>441</v>
      </c>
      <c r="F13" s="1095" t="s">
        <v>2</v>
      </c>
      <c r="G13" s="1186"/>
      <c r="H13" s="1187"/>
      <c r="I13" s="1155" t="s">
        <v>3</v>
      </c>
      <c r="J13" s="1155" t="s">
        <v>4</v>
      </c>
      <c r="K13" s="1155" t="s">
        <v>5</v>
      </c>
      <c r="L13" s="1153" t="s">
        <v>43</v>
      </c>
      <c r="M13" s="1189"/>
      <c r="N13" s="773"/>
      <c r="Q13" s="465"/>
    </row>
    <row r="14" spans="1:17" s="102" customFormat="1" ht="14.1" customHeight="1">
      <c r="A14" s="1220"/>
      <c r="B14" s="1221"/>
      <c r="C14" s="1221"/>
      <c r="D14" s="1222"/>
      <c r="E14" s="1141"/>
      <c r="F14" s="103" t="s">
        <v>6</v>
      </c>
      <c r="G14" s="104" t="s">
        <v>7</v>
      </c>
      <c r="H14" s="105" t="s">
        <v>8</v>
      </c>
      <c r="I14" s="1188"/>
      <c r="J14" s="1188"/>
      <c r="K14" s="1188"/>
      <c r="L14" s="106" t="s">
        <v>9</v>
      </c>
      <c r="M14" s="107" t="s">
        <v>10</v>
      </c>
      <c r="N14" s="107" t="s">
        <v>64</v>
      </c>
      <c r="O14" s="1000"/>
      <c r="P14" s="1064"/>
      <c r="Q14" s="465"/>
    </row>
    <row r="15" spans="1:17" s="102" customFormat="1" ht="18" customHeight="1">
      <c r="A15" s="1142" t="s">
        <v>29</v>
      </c>
      <c r="B15" s="1119"/>
      <c r="C15" s="1119"/>
      <c r="D15" s="1119"/>
      <c r="E15" s="1119"/>
      <c r="F15" s="1119"/>
      <c r="G15" s="1119"/>
      <c r="H15" s="1119"/>
      <c r="I15" s="1119"/>
      <c r="J15" s="1119"/>
      <c r="K15" s="1119"/>
      <c r="L15" s="1119"/>
      <c r="M15" s="1120"/>
      <c r="N15" s="774"/>
      <c r="O15" s="999"/>
      <c r="P15" s="1064"/>
      <c r="Q15" s="465"/>
    </row>
    <row r="16" spans="1:17" ht="14.1" customHeight="1">
      <c r="A16" s="1165" t="s">
        <v>474</v>
      </c>
      <c r="B16" s="1166"/>
      <c r="C16" s="1167"/>
      <c r="D16" s="1103" t="s">
        <v>561</v>
      </c>
      <c r="E16" s="662" t="s">
        <v>447</v>
      </c>
      <c r="F16" s="398">
        <v>1000</v>
      </c>
      <c r="G16" s="399">
        <v>600</v>
      </c>
      <c r="H16" s="400">
        <v>30</v>
      </c>
      <c r="I16" s="401">
        <v>8</v>
      </c>
      <c r="J16" s="402">
        <v>4.8</v>
      </c>
      <c r="K16" s="402">
        <v>0.14399999999999999</v>
      </c>
      <c r="L16" s="403">
        <v>288.20999999999998</v>
      </c>
      <c r="M16" s="457">
        <v>9607</v>
      </c>
      <c r="N16" s="457">
        <v>10280</v>
      </c>
      <c r="O16" s="998"/>
      <c r="P16" s="1001"/>
      <c r="Q16" s="465"/>
    </row>
    <row r="17" spans="1:16" s="465" customFormat="1" ht="14.1" customHeight="1">
      <c r="A17" s="1168"/>
      <c r="B17" s="1169"/>
      <c r="C17" s="1170"/>
      <c r="D17" s="1084"/>
      <c r="E17" s="672" t="s">
        <v>446</v>
      </c>
      <c r="F17" s="777">
        <v>1000</v>
      </c>
      <c r="G17" s="778">
        <v>600</v>
      </c>
      <c r="H17" s="779">
        <v>50</v>
      </c>
      <c r="I17" s="1063">
        <v>4</v>
      </c>
      <c r="J17" s="781">
        <v>2.4</v>
      </c>
      <c r="K17" s="781">
        <v>0.12</v>
      </c>
      <c r="L17" s="782">
        <v>398.7</v>
      </c>
      <c r="M17" s="783">
        <v>7974</v>
      </c>
      <c r="N17" s="783">
        <v>8533</v>
      </c>
      <c r="O17" s="998"/>
      <c r="P17" s="1001"/>
    </row>
    <row r="18" spans="1:16" s="465" customFormat="1" ht="14.1" customHeight="1">
      <c r="A18" s="1168"/>
      <c r="B18" s="1169"/>
      <c r="C18" s="1170"/>
      <c r="D18" s="1084"/>
      <c r="E18" s="672" t="s">
        <v>446</v>
      </c>
      <c r="F18" s="784">
        <v>1200</v>
      </c>
      <c r="G18" s="785">
        <v>600</v>
      </c>
      <c r="H18" s="779">
        <v>50</v>
      </c>
      <c r="I18" s="779">
        <v>4</v>
      </c>
      <c r="J18" s="781">
        <f t="shared" ref="J18:J34" si="0">F18*G18*I18/1000000</f>
        <v>2.88</v>
      </c>
      <c r="K18" s="781">
        <f t="shared" ref="K18:K34" si="1">F18*G18*H18*I18/1000000000</f>
        <v>0.14399999999999999</v>
      </c>
      <c r="L18" s="782">
        <f t="shared" ref="L18:L57" si="2">M18/1000*H18</f>
        <v>319.98750000000001</v>
      </c>
      <c r="M18" s="783">
        <f t="shared" ref="M18" si="3">N18*(100%-$M$12)</f>
        <v>6399.75</v>
      </c>
      <c r="N18" s="783">
        <v>8533</v>
      </c>
      <c r="O18" s="998"/>
      <c r="P18" s="1001"/>
    </row>
    <row r="19" spans="1:16" ht="14.1" customHeight="1">
      <c r="A19" s="1168"/>
      <c r="B19" s="1169"/>
      <c r="C19" s="1170"/>
      <c r="D19" s="1084"/>
      <c r="E19" s="660" t="s">
        <v>447</v>
      </c>
      <c r="F19" s="84">
        <v>1000</v>
      </c>
      <c r="G19" s="29">
        <v>600</v>
      </c>
      <c r="H19" s="35">
        <v>60</v>
      </c>
      <c r="I19" s="10">
        <v>4</v>
      </c>
      <c r="J19" s="30">
        <f t="shared" si="0"/>
        <v>2.4</v>
      </c>
      <c r="K19" s="30">
        <f t="shared" si="1"/>
        <v>0.14399999999999999</v>
      </c>
      <c r="L19" s="39">
        <f t="shared" si="2"/>
        <v>387.71999999999997</v>
      </c>
      <c r="M19" s="460">
        <f t="shared" ref="M19:M77" si="4">N19*(100%-$M$12)</f>
        <v>6462</v>
      </c>
      <c r="N19" s="460">
        <v>8616</v>
      </c>
      <c r="O19" s="998"/>
      <c r="P19" s="1001"/>
    </row>
    <row r="20" spans="1:16" ht="14.1" customHeight="1">
      <c r="A20" s="1168"/>
      <c r="B20" s="1169"/>
      <c r="C20" s="1170"/>
      <c r="D20" s="1084" t="s">
        <v>458</v>
      </c>
      <c r="E20" s="660" t="s">
        <v>447</v>
      </c>
      <c r="F20" s="84">
        <v>1000</v>
      </c>
      <c r="G20" s="29">
        <v>600</v>
      </c>
      <c r="H20" s="35">
        <v>70</v>
      </c>
      <c r="I20" s="10">
        <v>2</v>
      </c>
      <c r="J20" s="464">
        <f t="shared" si="0"/>
        <v>1.2</v>
      </c>
      <c r="K20" s="464">
        <f t="shared" si="1"/>
        <v>8.4000000000000005E-2</v>
      </c>
      <c r="L20" s="39">
        <f t="shared" si="2"/>
        <v>495.4425</v>
      </c>
      <c r="M20" s="460">
        <f t="shared" si="4"/>
        <v>7077.75</v>
      </c>
      <c r="N20" s="460">
        <v>9437</v>
      </c>
      <c r="O20" s="998"/>
      <c r="P20" s="1001"/>
    </row>
    <row r="21" spans="1:16" ht="14.1" customHeight="1">
      <c r="A21" s="1168"/>
      <c r="B21" s="1169"/>
      <c r="C21" s="1170"/>
      <c r="D21" s="1084"/>
      <c r="E21" s="660" t="s">
        <v>447</v>
      </c>
      <c r="F21" s="84">
        <v>1000</v>
      </c>
      <c r="G21" s="29">
        <v>600</v>
      </c>
      <c r="H21" s="35">
        <v>80</v>
      </c>
      <c r="I21" s="10">
        <v>2</v>
      </c>
      <c r="J21" s="464">
        <f t="shared" si="0"/>
        <v>1.2</v>
      </c>
      <c r="K21" s="464">
        <f t="shared" si="1"/>
        <v>9.6000000000000002E-2</v>
      </c>
      <c r="L21" s="39">
        <f t="shared" si="2"/>
        <v>566.22</v>
      </c>
      <c r="M21" s="460">
        <f t="shared" si="4"/>
        <v>7077.75</v>
      </c>
      <c r="N21" s="460">
        <v>9437</v>
      </c>
      <c r="O21" s="998"/>
      <c r="P21" s="1001"/>
    </row>
    <row r="22" spans="1:16" ht="14.1" customHeight="1">
      <c r="A22" s="1168"/>
      <c r="B22" s="1169"/>
      <c r="C22" s="1170"/>
      <c r="D22" s="1084"/>
      <c r="E22" s="660" t="s">
        <v>447</v>
      </c>
      <c r="F22" s="84">
        <v>1000</v>
      </c>
      <c r="G22" s="29">
        <v>600</v>
      </c>
      <c r="H22" s="35">
        <v>90</v>
      </c>
      <c r="I22" s="10">
        <v>2</v>
      </c>
      <c r="J22" s="464">
        <f t="shared" si="0"/>
        <v>1.2</v>
      </c>
      <c r="K22" s="464">
        <f t="shared" si="1"/>
        <v>0.108</v>
      </c>
      <c r="L22" s="39">
        <f t="shared" si="2"/>
        <v>636.99749999999995</v>
      </c>
      <c r="M22" s="460">
        <f t="shared" si="4"/>
        <v>7077.75</v>
      </c>
      <c r="N22" s="460">
        <v>9437</v>
      </c>
      <c r="O22" s="998"/>
      <c r="P22" s="1001"/>
    </row>
    <row r="23" spans="1:16" ht="14.1" customHeight="1">
      <c r="A23" s="1168"/>
      <c r="B23" s="1169"/>
      <c r="C23" s="1170"/>
      <c r="D23" s="46"/>
      <c r="E23" s="672" t="s">
        <v>446</v>
      </c>
      <c r="F23" s="777">
        <v>1000</v>
      </c>
      <c r="G23" s="778">
        <v>600</v>
      </c>
      <c r="H23" s="779">
        <v>100</v>
      </c>
      <c r="I23" s="780">
        <v>2</v>
      </c>
      <c r="J23" s="781">
        <f t="shared" si="0"/>
        <v>1.2</v>
      </c>
      <c r="K23" s="781">
        <f t="shared" si="1"/>
        <v>0.12</v>
      </c>
      <c r="L23" s="782">
        <f t="shared" si="2"/>
        <v>700.95</v>
      </c>
      <c r="M23" s="783">
        <f t="shared" si="4"/>
        <v>7009.5</v>
      </c>
      <c r="N23" s="783">
        <v>9346</v>
      </c>
      <c r="O23" s="998"/>
      <c r="P23" s="1001"/>
    </row>
    <row r="24" spans="1:16" s="465" customFormat="1" ht="14.1" customHeight="1">
      <c r="A24" s="1168"/>
      <c r="B24" s="1169"/>
      <c r="C24" s="1170"/>
      <c r="D24" s="46"/>
      <c r="E24" s="749" t="s">
        <v>446</v>
      </c>
      <c r="F24" s="842">
        <v>1200</v>
      </c>
      <c r="G24" s="843">
        <v>600</v>
      </c>
      <c r="H24" s="844">
        <v>100</v>
      </c>
      <c r="I24" s="848">
        <v>2</v>
      </c>
      <c r="J24" s="845">
        <f t="shared" si="0"/>
        <v>1.44</v>
      </c>
      <c r="K24" s="845">
        <f t="shared" si="1"/>
        <v>0.14399999999999999</v>
      </c>
      <c r="L24" s="846">
        <f t="shared" si="2"/>
        <v>700.95</v>
      </c>
      <c r="M24" s="847">
        <f t="shared" ref="M24" si="5">N24*(100%-$M$12)</f>
        <v>7009.5</v>
      </c>
      <c r="N24" s="847">
        <v>9346</v>
      </c>
      <c r="O24" s="998"/>
      <c r="P24" s="1001"/>
    </row>
    <row r="25" spans="1:16" ht="14.1" customHeight="1">
      <c r="A25" s="1168"/>
      <c r="B25" s="1169"/>
      <c r="C25" s="1170"/>
      <c r="D25" s="46"/>
      <c r="E25" s="660" t="s">
        <v>447</v>
      </c>
      <c r="F25" s="84">
        <v>1000</v>
      </c>
      <c r="G25" s="29">
        <v>600</v>
      </c>
      <c r="H25" s="35">
        <v>110</v>
      </c>
      <c r="I25" s="484">
        <v>2</v>
      </c>
      <c r="J25" s="464">
        <f t="shared" si="0"/>
        <v>1.2</v>
      </c>
      <c r="K25" s="464">
        <f t="shared" si="1"/>
        <v>0.13200000000000001</v>
      </c>
      <c r="L25" s="39">
        <f t="shared" si="2"/>
        <v>778.55250000000001</v>
      </c>
      <c r="M25" s="460">
        <f t="shared" si="4"/>
        <v>7077.75</v>
      </c>
      <c r="N25" s="460">
        <v>9437</v>
      </c>
      <c r="O25" s="998"/>
      <c r="P25" s="1001"/>
    </row>
    <row r="26" spans="1:16" ht="14.1" customHeight="1">
      <c r="A26" s="1168"/>
      <c r="B26" s="1169"/>
      <c r="C26" s="1170"/>
      <c r="D26" s="46"/>
      <c r="E26" s="660" t="s">
        <v>447</v>
      </c>
      <c r="F26" s="84">
        <v>1000</v>
      </c>
      <c r="G26" s="29">
        <v>600</v>
      </c>
      <c r="H26" s="35">
        <v>120</v>
      </c>
      <c r="I26" s="484">
        <v>2</v>
      </c>
      <c r="J26" s="464">
        <f t="shared" si="0"/>
        <v>1.2</v>
      </c>
      <c r="K26" s="464">
        <f t="shared" si="1"/>
        <v>0.14399999999999999</v>
      </c>
      <c r="L26" s="39">
        <f t="shared" si="2"/>
        <v>849.33</v>
      </c>
      <c r="M26" s="460">
        <f t="shared" si="4"/>
        <v>7077.75</v>
      </c>
      <c r="N26" s="460">
        <v>9437</v>
      </c>
      <c r="O26" s="998"/>
      <c r="P26" s="1001"/>
    </row>
    <row r="27" spans="1:16" ht="14.1" customHeight="1">
      <c r="A27" s="1168"/>
      <c r="B27" s="1169"/>
      <c r="C27" s="1170"/>
      <c r="D27" s="46"/>
      <c r="E27" s="660" t="s">
        <v>447</v>
      </c>
      <c r="F27" s="84">
        <v>1000</v>
      </c>
      <c r="G27" s="29">
        <v>600</v>
      </c>
      <c r="H27" s="35">
        <v>130</v>
      </c>
      <c r="I27" s="484">
        <v>2</v>
      </c>
      <c r="J27" s="464">
        <f t="shared" si="0"/>
        <v>1.2</v>
      </c>
      <c r="K27" s="464">
        <f t="shared" si="1"/>
        <v>0.156</v>
      </c>
      <c r="L27" s="39">
        <f t="shared" si="2"/>
        <v>920.10749999999996</v>
      </c>
      <c r="M27" s="460">
        <f t="shared" si="4"/>
        <v>7077.75</v>
      </c>
      <c r="N27" s="460">
        <v>9437</v>
      </c>
      <c r="O27" s="998"/>
      <c r="P27" s="1001"/>
    </row>
    <row r="28" spans="1:16" ht="14.1" customHeight="1">
      <c r="A28" s="1168"/>
      <c r="B28" s="1169"/>
      <c r="C28" s="1170"/>
      <c r="D28" s="46"/>
      <c r="E28" s="660" t="s">
        <v>447</v>
      </c>
      <c r="F28" s="84">
        <v>1000</v>
      </c>
      <c r="G28" s="29">
        <v>600</v>
      </c>
      <c r="H28" s="35">
        <v>140</v>
      </c>
      <c r="I28" s="482">
        <v>2</v>
      </c>
      <c r="J28" s="464">
        <f t="shared" si="0"/>
        <v>1.2</v>
      </c>
      <c r="K28" s="464">
        <f t="shared" si="1"/>
        <v>0.16800000000000001</v>
      </c>
      <c r="L28" s="39">
        <f t="shared" si="2"/>
        <v>990.88499999999999</v>
      </c>
      <c r="M28" s="460">
        <f t="shared" si="4"/>
        <v>7077.75</v>
      </c>
      <c r="N28" s="460">
        <v>9437</v>
      </c>
      <c r="O28" s="998"/>
      <c r="P28" s="1001"/>
    </row>
    <row r="29" spans="1:16" ht="14.1" customHeight="1">
      <c r="A29" s="1168"/>
      <c r="B29" s="1169"/>
      <c r="C29" s="1170"/>
      <c r="D29" s="23"/>
      <c r="E29" s="660" t="s">
        <v>447</v>
      </c>
      <c r="F29" s="85">
        <v>1000</v>
      </c>
      <c r="G29" s="9">
        <v>600</v>
      </c>
      <c r="H29" s="35">
        <v>150</v>
      </c>
      <c r="I29" s="482">
        <v>2</v>
      </c>
      <c r="J29" s="464">
        <f t="shared" si="0"/>
        <v>1.2</v>
      </c>
      <c r="K29" s="464">
        <f t="shared" si="1"/>
        <v>0.18</v>
      </c>
      <c r="L29" s="39">
        <f t="shared" si="2"/>
        <v>1061.6624999999999</v>
      </c>
      <c r="M29" s="460">
        <f t="shared" si="4"/>
        <v>7077.75</v>
      </c>
      <c r="N29" s="460">
        <v>9437</v>
      </c>
      <c r="O29" s="998"/>
      <c r="P29" s="1001"/>
    </row>
    <row r="30" spans="1:16" ht="14.1" customHeight="1">
      <c r="A30" s="1168"/>
      <c r="B30" s="1169"/>
      <c r="C30" s="1170"/>
      <c r="D30" s="23"/>
      <c r="E30" s="660" t="s">
        <v>447</v>
      </c>
      <c r="F30" s="86">
        <v>1000</v>
      </c>
      <c r="G30" s="20">
        <v>600</v>
      </c>
      <c r="H30" s="35">
        <v>160</v>
      </c>
      <c r="I30" s="482">
        <v>2</v>
      </c>
      <c r="J30" s="464">
        <f t="shared" si="0"/>
        <v>1.2</v>
      </c>
      <c r="K30" s="464">
        <f t="shared" si="1"/>
        <v>0.192</v>
      </c>
      <c r="L30" s="39">
        <f t="shared" si="2"/>
        <v>1132.44</v>
      </c>
      <c r="M30" s="460">
        <f t="shared" si="4"/>
        <v>7077.75</v>
      </c>
      <c r="N30" s="460">
        <v>9437</v>
      </c>
      <c r="O30" s="998"/>
      <c r="P30" s="1001"/>
    </row>
    <row r="31" spans="1:16" ht="14.1" customHeight="1">
      <c r="A31" s="1168"/>
      <c r="B31" s="1169"/>
      <c r="C31" s="1170"/>
      <c r="D31" s="23"/>
      <c r="E31" s="660" t="s">
        <v>447</v>
      </c>
      <c r="F31" s="86">
        <v>1000</v>
      </c>
      <c r="G31" s="20">
        <v>600</v>
      </c>
      <c r="H31" s="35">
        <v>170</v>
      </c>
      <c r="I31" s="482">
        <v>1</v>
      </c>
      <c r="J31" s="464">
        <f t="shared" si="0"/>
        <v>0.6</v>
      </c>
      <c r="K31" s="464">
        <f t="shared" si="1"/>
        <v>0.10199999999999999</v>
      </c>
      <c r="L31" s="39">
        <f t="shared" si="2"/>
        <v>1203.2175</v>
      </c>
      <c r="M31" s="460">
        <f t="shared" si="4"/>
        <v>7077.75</v>
      </c>
      <c r="N31" s="460">
        <v>9437</v>
      </c>
      <c r="O31" s="998"/>
      <c r="P31" s="1001"/>
    </row>
    <row r="32" spans="1:16" ht="14.1" customHeight="1">
      <c r="A32" s="1168"/>
      <c r="B32" s="1169"/>
      <c r="C32" s="1170"/>
      <c r="D32" s="23"/>
      <c r="E32" s="660" t="s">
        <v>447</v>
      </c>
      <c r="F32" s="85">
        <v>1000</v>
      </c>
      <c r="G32" s="9">
        <v>600</v>
      </c>
      <c r="H32" s="35">
        <v>180</v>
      </c>
      <c r="I32" s="482">
        <v>1</v>
      </c>
      <c r="J32" s="464">
        <f t="shared" si="0"/>
        <v>0.6</v>
      </c>
      <c r="K32" s="464">
        <f t="shared" si="1"/>
        <v>0.108</v>
      </c>
      <c r="L32" s="39">
        <f t="shared" si="2"/>
        <v>1273.9949999999999</v>
      </c>
      <c r="M32" s="460">
        <f t="shared" si="4"/>
        <v>7077.75</v>
      </c>
      <c r="N32" s="460">
        <v>9437</v>
      </c>
      <c r="O32" s="998"/>
      <c r="P32" s="1001"/>
    </row>
    <row r="33" spans="1:18" ht="14.1" customHeight="1">
      <c r="A33" s="1168"/>
      <c r="B33" s="1169"/>
      <c r="C33" s="1170"/>
      <c r="D33" s="23"/>
      <c r="E33" s="660" t="s">
        <v>447</v>
      </c>
      <c r="F33" s="86">
        <v>1000</v>
      </c>
      <c r="G33" s="20">
        <v>600</v>
      </c>
      <c r="H33" s="35">
        <v>190</v>
      </c>
      <c r="I33" s="482">
        <v>1</v>
      </c>
      <c r="J33" s="464">
        <f t="shared" si="0"/>
        <v>0.6</v>
      </c>
      <c r="K33" s="464">
        <f t="shared" si="1"/>
        <v>0.114</v>
      </c>
      <c r="L33" s="39">
        <f t="shared" si="2"/>
        <v>1344.7725</v>
      </c>
      <c r="M33" s="460">
        <f t="shared" si="4"/>
        <v>7077.75</v>
      </c>
      <c r="N33" s="460">
        <v>9437</v>
      </c>
      <c r="O33" s="998"/>
      <c r="P33" s="1001"/>
    </row>
    <row r="34" spans="1:18" ht="14.1" customHeight="1">
      <c r="A34" s="1168"/>
      <c r="B34" s="1169"/>
      <c r="C34" s="1170"/>
      <c r="D34" s="23"/>
      <c r="E34" s="660" t="s">
        <v>447</v>
      </c>
      <c r="F34" s="86">
        <v>1000</v>
      </c>
      <c r="G34" s="20">
        <v>600</v>
      </c>
      <c r="H34" s="929">
        <v>200</v>
      </c>
      <c r="I34" s="482">
        <v>1</v>
      </c>
      <c r="J34" s="930">
        <f t="shared" si="0"/>
        <v>0.6</v>
      </c>
      <c r="K34" s="930">
        <f t="shared" si="1"/>
        <v>0.12</v>
      </c>
      <c r="L34" s="931">
        <f t="shared" si="2"/>
        <v>1415.55</v>
      </c>
      <c r="M34" s="932">
        <f t="shared" si="4"/>
        <v>7077.75</v>
      </c>
      <c r="N34" s="932">
        <v>9437</v>
      </c>
      <c r="O34" s="998"/>
      <c r="P34" s="1001"/>
    </row>
    <row r="35" spans="1:18" ht="14.1" customHeight="1">
      <c r="A35" s="1165" t="s">
        <v>227</v>
      </c>
      <c r="B35" s="1166"/>
      <c r="C35" s="1167"/>
      <c r="D35" s="32" t="s">
        <v>239</v>
      </c>
      <c r="E35" s="730" t="s">
        <v>447</v>
      </c>
      <c r="F35" s="398">
        <v>1200</v>
      </c>
      <c r="G35" s="399">
        <v>600</v>
      </c>
      <c r="H35" s="400">
        <v>50</v>
      </c>
      <c r="I35" s="935">
        <v>5</v>
      </c>
      <c r="J35" s="402">
        <f t="shared" ref="J35:J57" si="6">F35*G35*I35/1000000</f>
        <v>3.6</v>
      </c>
      <c r="K35" s="402">
        <f t="shared" ref="K35:K57" si="7">F35*G35*H35*I35/1000000000</f>
        <v>0.18</v>
      </c>
      <c r="L35" s="457">
        <f t="shared" si="2"/>
        <v>290.58749999999998</v>
      </c>
      <c r="M35" s="457">
        <f t="shared" si="4"/>
        <v>5811.75</v>
      </c>
      <c r="N35" s="457">
        <v>7749</v>
      </c>
      <c r="O35" s="998"/>
      <c r="P35" s="1001"/>
    </row>
    <row r="36" spans="1:18" ht="14.1" customHeight="1">
      <c r="A36" s="1168"/>
      <c r="B36" s="1169"/>
      <c r="C36" s="1170"/>
      <c r="D36" s="33"/>
      <c r="E36" s="731" t="s">
        <v>447</v>
      </c>
      <c r="F36" s="601">
        <v>1200</v>
      </c>
      <c r="G36" s="602">
        <v>600</v>
      </c>
      <c r="H36" s="603">
        <f>H35+10</f>
        <v>60</v>
      </c>
      <c r="I36" s="482">
        <v>4</v>
      </c>
      <c r="J36" s="464">
        <f t="shared" si="6"/>
        <v>2.88</v>
      </c>
      <c r="K36" s="464">
        <f t="shared" si="7"/>
        <v>0.17280000000000001</v>
      </c>
      <c r="L36" s="460">
        <f t="shared" si="2"/>
        <v>348.70499999999998</v>
      </c>
      <c r="M36" s="460">
        <f t="shared" si="4"/>
        <v>5811.75</v>
      </c>
      <c r="N36" s="460">
        <v>7749</v>
      </c>
      <c r="O36" s="998"/>
      <c r="P36" s="1001"/>
      <c r="Q36" s="465"/>
      <c r="R36" s="465"/>
    </row>
    <row r="37" spans="1:18" ht="14.1" customHeight="1">
      <c r="A37" s="1168"/>
      <c r="B37" s="1169"/>
      <c r="C37" s="1170"/>
      <c r="D37" s="1094" t="s">
        <v>486</v>
      </c>
      <c r="E37" s="731" t="s">
        <v>447</v>
      </c>
      <c r="F37" s="601">
        <v>1200</v>
      </c>
      <c r="G37" s="602">
        <v>600</v>
      </c>
      <c r="H37" s="603">
        <f t="shared" ref="H37:H57" si="8">H36+10</f>
        <v>70</v>
      </c>
      <c r="I37" s="482">
        <v>3</v>
      </c>
      <c r="J37" s="464">
        <f t="shared" si="6"/>
        <v>2.16</v>
      </c>
      <c r="K37" s="464">
        <f t="shared" si="7"/>
        <v>0.1512</v>
      </c>
      <c r="L37" s="460">
        <f t="shared" si="2"/>
        <v>406.82249999999999</v>
      </c>
      <c r="M37" s="460">
        <f t="shared" si="4"/>
        <v>5811.75</v>
      </c>
      <c r="N37" s="460">
        <v>7749</v>
      </c>
      <c r="O37" s="998"/>
      <c r="P37" s="1001"/>
      <c r="Q37" s="465"/>
      <c r="R37" s="465"/>
    </row>
    <row r="38" spans="1:18" ht="14.1" customHeight="1">
      <c r="A38" s="1168"/>
      <c r="B38" s="1169"/>
      <c r="C38" s="1170"/>
      <c r="D38" s="1094"/>
      <c r="E38" s="731" t="s">
        <v>447</v>
      </c>
      <c r="F38" s="601">
        <v>1200</v>
      </c>
      <c r="G38" s="602">
        <v>600</v>
      </c>
      <c r="H38" s="603">
        <f t="shared" si="8"/>
        <v>80</v>
      </c>
      <c r="I38" s="482">
        <v>3</v>
      </c>
      <c r="J38" s="464">
        <f t="shared" si="6"/>
        <v>2.16</v>
      </c>
      <c r="K38" s="464">
        <f t="shared" si="7"/>
        <v>0.17280000000000001</v>
      </c>
      <c r="L38" s="460">
        <f t="shared" si="2"/>
        <v>464.94</v>
      </c>
      <c r="M38" s="460">
        <f t="shared" si="4"/>
        <v>5811.75</v>
      </c>
      <c r="N38" s="460">
        <v>7749</v>
      </c>
      <c r="O38" s="998"/>
      <c r="P38" s="1001"/>
      <c r="Q38" s="465"/>
      <c r="R38" s="465"/>
    </row>
    <row r="39" spans="1:18" ht="14.1" customHeight="1">
      <c r="A39" s="1168"/>
      <c r="B39" s="1169"/>
      <c r="C39" s="1170"/>
      <c r="D39" s="33"/>
      <c r="E39" s="731" t="s">
        <v>447</v>
      </c>
      <c r="F39" s="601">
        <v>1200</v>
      </c>
      <c r="G39" s="602">
        <v>600</v>
      </c>
      <c r="H39" s="603">
        <f t="shared" si="8"/>
        <v>90</v>
      </c>
      <c r="I39" s="482">
        <v>3</v>
      </c>
      <c r="J39" s="464">
        <f t="shared" si="6"/>
        <v>2.16</v>
      </c>
      <c r="K39" s="464">
        <f t="shared" si="7"/>
        <v>0.19439999999999999</v>
      </c>
      <c r="L39" s="460">
        <f t="shared" si="2"/>
        <v>523.0575</v>
      </c>
      <c r="M39" s="460">
        <f t="shared" si="4"/>
        <v>5811.75</v>
      </c>
      <c r="N39" s="460">
        <v>7749</v>
      </c>
      <c r="O39" s="998"/>
      <c r="P39" s="1001"/>
      <c r="Q39" s="465"/>
      <c r="R39" s="465"/>
    </row>
    <row r="40" spans="1:18" ht="14.1" customHeight="1">
      <c r="A40" s="1168"/>
      <c r="B40" s="1169"/>
      <c r="C40" s="1170"/>
      <c r="D40" s="33"/>
      <c r="E40" s="743" t="s">
        <v>446</v>
      </c>
      <c r="F40" s="794">
        <v>1000</v>
      </c>
      <c r="G40" s="795">
        <v>600</v>
      </c>
      <c r="H40" s="779">
        <f t="shared" si="8"/>
        <v>100</v>
      </c>
      <c r="I40" s="786">
        <v>3</v>
      </c>
      <c r="J40" s="781">
        <f t="shared" si="6"/>
        <v>1.8</v>
      </c>
      <c r="K40" s="781">
        <f t="shared" si="7"/>
        <v>0.18</v>
      </c>
      <c r="L40" s="783">
        <f t="shared" si="2"/>
        <v>575.625</v>
      </c>
      <c r="M40" s="783">
        <f t="shared" si="4"/>
        <v>5756.25</v>
      </c>
      <c r="N40" s="783">
        <v>7675</v>
      </c>
      <c r="O40" s="998"/>
      <c r="P40" s="1001"/>
      <c r="Q40" s="465"/>
      <c r="R40" s="465"/>
    </row>
    <row r="41" spans="1:18" s="465" customFormat="1" ht="14.1" customHeight="1">
      <c r="A41" s="1168"/>
      <c r="B41" s="1169"/>
      <c r="C41" s="1170"/>
      <c r="D41" s="33"/>
      <c r="E41" s="743" t="s">
        <v>446</v>
      </c>
      <c r="F41" s="794">
        <v>1200</v>
      </c>
      <c r="G41" s="795">
        <v>600</v>
      </c>
      <c r="H41" s="779">
        <v>100</v>
      </c>
      <c r="I41" s="786">
        <v>2</v>
      </c>
      <c r="J41" s="781">
        <f t="shared" ref="J41" si="9">F41*G41*I41/1000000</f>
        <v>1.44</v>
      </c>
      <c r="K41" s="781">
        <f t="shared" ref="K41" si="10">F41*G41*H41*I41/1000000000</f>
        <v>0.14399999999999999</v>
      </c>
      <c r="L41" s="783">
        <f t="shared" si="2"/>
        <v>575.625</v>
      </c>
      <c r="M41" s="783">
        <f t="shared" si="4"/>
        <v>5756.25</v>
      </c>
      <c r="N41" s="783">
        <v>7675</v>
      </c>
      <c r="O41" s="998"/>
      <c r="P41" s="1001"/>
    </row>
    <row r="42" spans="1:18" ht="14.1" customHeight="1">
      <c r="A42" s="1168"/>
      <c r="B42" s="1169"/>
      <c r="C42" s="1170"/>
      <c r="D42" s="33"/>
      <c r="E42" s="731" t="s">
        <v>447</v>
      </c>
      <c r="F42" s="601">
        <v>1200</v>
      </c>
      <c r="G42" s="602">
        <v>600</v>
      </c>
      <c r="H42" s="603">
        <v>110</v>
      </c>
      <c r="I42" s="482">
        <v>2</v>
      </c>
      <c r="J42" s="464">
        <f t="shared" si="6"/>
        <v>1.44</v>
      </c>
      <c r="K42" s="464">
        <f t="shared" si="7"/>
        <v>0.15840000000000001</v>
      </c>
      <c r="L42" s="460">
        <f t="shared" si="2"/>
        <v>639.29250000000002</v>
      </c>
      <c r="M42" s="460">
        <f t="shared" si="4"/>
        <v>5811.75</v>
      </c>
      <c r="N42" s="460">
        <v>7749</v>
      </c>
      <c r="O42" s="998"/>
      <c r="P42" s="1001"/>
      <c r="Q42" s="465"/>
      <c r="R42" s="465"/>
    </row>
    <row r="43" spans="1:18" ht="14.1" customHeight="1">
      <c r="A43" s="1168"/>
      <c r="B43" s="1169"/>
      <c r="C43" s="1170"/>
      <c r="D43" s="33"/>
      <c r="E43" s="731" t="s">
        <v>447</v>
      </c>
      <c r="F43" s="601">
        <v>1200</v>
      </c>
      <c r="G43" s="602">
        <v>600</v>
      </c>
      <c r="H43" s="603">
        <f t="shared" si="8"/>
        <v>120</v>
      </c>
      <c r="I43" s="482">
        <v>2</v>
      </c>
      <c r="J43" s="464">
        <f t="shared" si="6"/>
        <v>1.44</v>
      </c>
      <c r="K43" s="464">
        <f t="shared" si="7"/>
        <v>0.17280000000000001</v>
      </c>
      <c r="L43" s="460">
        <f t="shared" si="2"/>
        <v>697.41</v>
      </c>
      <c r="M43" s="460">
        <f t="shared" si="4"/>
        <v>5811.75</v>
      </c>
      <c r="N43" s="460">
        <v>7749</v>
      </c>
      <c r="O43" s="998"/>
      <c r="P43" s="1001"/>
      <c r="Q43" s="465"/>
      <c r="R43" s="465"/>
    </row>
    <row r="44" spans="1:18" ht="14.1" customHeight="1">
      <c r="A44" s="1168"/>
      <c r="B44" s="1169"/>
      <c r="C44" s="1170"/>
      <c r="D44" s="33"/>
      <c r="E44" s="731" t="s">
        <v>447</v>
      </c>
      <c r="F44" s="601">
        <v>1200</v>
      </c>
      <c r="G44" s="606">
        <v>600</v>
      </c>
      <c r="H44" s="603">
        <f t="shared" si="8"/>
        <v>130</v>
      </c>
      <c r="I44" s="482">
        <v>2</v>
      </c>
      <c r="J44" s="464">
        <f t="shared" si="6"/>
        <v>1.44</v>
      </c>
      <c r="K44" s="464">
        <f t="shared" si="7"/>
        <v>0.18720000000000001</v>
      </c>
      <c r="L44" s="460">
        <f t="shared" si="2"/>
        <v>755.52750000000003</v>
      </c>
      <c r="M44" s="460">
        <f t="shared" si="4"/>
        <v>5811.75</v>
      </c>
      <c r="N44" s="460">
        <v>7749</v>
      </c>
      <c r="O44" s="998"/>
      <c r="P44" s="1001"/>
      <c r="Q44" s="465"/>
      <c r="R44" s="465"/>
    </row>
    <row r="45" spans="1:18" ht="14.1" customHeight="1">
      <c r="A45" s="1168"/>
      <c r="B45" s="1169"/>
      <c r="C45" s="1170"/>
      <c r="D45" s="33"/>
      <c r="E45" s="731" t="s">
        <v>447</v>
      </c>
      <c r="F45" s="601">
        <v>1200</v>
      </c>
      <c r="G45" s="608">
        <v>600</v>
      </c>
      <c r="H45" s="603">
        <f t="shared" si="8"/>
        <v>140</v>
      </c>
      <c r="I45" s="482">
        <v>2</v>
      </c>
      <c r="J45" s="464">
        <f t="shared" si="6"/>
        <v>1.44</v>
      </c>
      <c r="K45" s="464">
        <f t="shared" si="7"/>
        <v>0.2016</v>
      </c>
      <c r="L45" s="460">
        <f t="shared" si="2"/>
        <v>813.64499999999998</v>
      </c>
      <c r="M45" s="460">
        <f t="shared" si="4"/>
        <v>5811.75</v>
      </c>
      <c r="N45" s="460">
        <v>7749</v>
      </c>
      <c r="O45" s="998"/>
      <c r="P45" s="1001"/>
      <c r="Q45" s="465"/>
      <c r="R45" s="465"/>
    </row>
    <row r="46" spans="1:18" ht="14.1" customHeight="1">
      <c r="A46" s="1168"/>
      <c r="B46" s="1169"/>
      <c r="C46" s="1170"/>
      <c r="D46" s="33"/>
      <c r="E46" s="743" t="s">
        <v>444</v>
      </c>
      <c r="F46" s="794">
        <v>1000</v>
      </c>
      <c r="G46" s="795">
        <v>600</v>
      </c>
      <c r="H46" s="779">
        <f>H45+10</f>
        <v>150</v>
      </c>
      <c r="I46" s="786">
        <v>2</v>
      </c>
      <c r="J46" s="933">
        <f t="shared" si="6"/>
        <v>1.2</v>
      </c>
      <c r="K46" s="933">
        <f t="shared" si="7"/>
        <v>0.18</v>
      </c>
      <c r="L46" s="849">
        <f t="shared" si="2"/>
        <v>863.4375</v>
      </c>
      <c r="M46" s="849">
        <f t="shared" si="4"/>
        <v>5756.25</v>
      </c>
      <c r="N46" s="849">
        <v>7675</v>
      </c>
      <c r="O46" s="998"/>
      <c r="P46" s="1001"/>
      <c r="Q46" s="465"/>
      <c r="R46" s="465"/>
    </row>
    <row r="47" spans="1:18" s="465" customFormat="1" ht="14.1" customHeight="1">
      <c r="A47" s="1168"/>
      <c r="B47" s="1169"/>
      <c r="C47" s="1170"/>
      <c r="D47" s="33"/>
      <c r="E47" s="743" t="s">
        <v>446</v>
      </c>
      <c r="F47" s="777">
        <v>1200</v>
      </c>
      <c r="G47" s="778">
        <v>600</v>
      </c>
      <c r="H47" s="779">
        <v>150</v>
      </c>
      <c r="I47" s="777">
        <v>2</v>
      </c>
      <c r="J47" s="781">
        <f t="shared" ref="J47" si="11">F47*G47*I47/1000000</f>
        <v>1.44</v>
      </c>
      <c r="K47" s="781">
        <f t="shared" ref="K47" si="12">F47*G47*H47*I47/1000000000</f>
        <v>0.216</v>
      </c>
      <c r="L47" s="783">
        <f t="shared" si="2"/>
        <v>863.4375</v>
      </c>
      <c r="M47" s="783">
        <f t="shared" si="4"/>
        <v>5756.25</v>
      </c>
      <c r="N47" s="783">
        <v>7675</v>
      </c>
      <c r="O47" s="998"/>
      <c r="P47" s="1001"/>
    </row>
    <row r="48" spans="1:18" ht="14.1" customHeight="1">
      <c r="A48" s="1168"/>
      <c r="B48" s="1169"/>
      <c r="C48" s="1170"/>
      <c r="D48" s="33"/>
      <c r="E48" s="731" t="s">
        <v>447</v>
      </c>
      <c r="F48" s="601">
        <v>1200</v>
      </c>
      <c r="G48" s="602">
        <v>600</v>
      </c>
      <c r="H48" s="603">
        <f>H46+10</f>
        <v>160</v>
      </c>
      <c r="I48" s="601">
        <v>2</v>
      </c>
      <c r="J48" s="464">
        <f t="shared" si="6"/>
        <v>1.44</v>
      </c>
      <c r="K48" s="464">
        <f t="shared" si="7"/>
        <v>0.23039999999999999</v>
      </c>
      <c r="L48" s="460">
        <f t="shared" si="2"/>
        <v>929.88</v>
      </c>
      <c r="M48" s="460">
        <f t="shared" si="4"/>
        <v>5811.75</v>
      </c>
      <c r="N48" s="460">
        <v>7749</v>
      </c>
      <c r="O48" s="998"/>
      <c r="P48" s="1001"/>
      <c r="Q48" s="465"/>
      <c r="R48" s="465"/>
    </row>
    <row r="49" spans="1:18" ht="14.1" customHeight="1">
      <c r="A49" s="1168"/>
      <c r="B49" s="1169"/>
      <c r="C49" s="1170"/>
      <c r="D49" s="33"/>
      <c r="E49" s="731" t="s">
        <v>447</v>
      </c>
      <c r="F49" s="601">
        <v>1200</v>
      </c>
      <c r="G49" s="602">
        <v>600</v>
      </c>
      <c r="H49" s="603">
        <f>H48+10</f>
        <v>170</v>
      </c>
      <c r="I49" s="601">
        <v>2</v>
      </c>
      <c r="J49" s="464">
        <f t="shared" si="6"/>
        <v>1.44</v>
      </c>
      <c r="K49" s="464">
        <f t="shared" si="7"/>
        <v>0.24479999999999999</v>
      </c>
      <c r="L49" s="460">
        <f t="shared" si="2"/>
        <v>987.99749999999995</v>
      </c>
      <c r="M49" s="460">
        <f t="shared" si="4"/>
        <v>5811.75</v>
      </c>
      <c r="N49" s="460">
        <v>7749</v>
      </c>
      <c r="O49" s="998"/>
      <c r="P49" s="1001"/>
      <c r="Q49" s="465"/>
      <c r="R49" s="465"/>
    </row>
    <row r="50" spans="1:18" ht="14.1" customHeight="1">
      <c r="A50" s="1168"/>
      <c r="B50" s="1169"/>
      <c r="C50" s="1170"/>
      <c r="D50" s="33"/>
      <c r="E50" s="731" t="s">
        <v>447</v>
      </c>
      <c r="F50" s="601">
        <v>1200</v>
      </c>
      <c r="G50" s="602">
        <v>600</v>
      </c>
      <c r="H50" s="603">
        <f t="shared" si="8"/>
        <v>180</v>
      </c>
      <c r="I50" s="601">
        <v>1</v>
      </c>
      <c r="J50" s="464">
        <f t="shared" si="6"/>
        <v>0.72</v>
      </c>
      <c r="K50" s="464">
        <f t="shared" si="7"/>
        <v>0.12959999999999999</v>
      </c>
      <c r="L50" s="460">
        <f t="shared" si="2"/>
        <v>1046.115</v>
      </c>
      <c r="M50" s="460">
        <f t="shared" si="4"/>
        <v>5811.75</v>
      </c>
      <c r="N50" s="460">
        <v>7749</v>
      </c>
      <c r="O50" s="998"/>
      <c r="P50" s="1001"/>
      <c r="Q50" s="465"/>
      <c r="R50" s="465"/>
    </row>
    <row r="51" spans="1:18" ht="14.1" customHeight="1">
      <c r="A51" s="1168"/>
      <c r="B51" s="1169"/>
      <c r="C51" s="1170"/>
      <c r="D51" s="33"/>
      <c r="E51" s="731" t="s">
        <v>447</v>
      </c>
      <c r="F51" s="601">
        <v>1200</v>
      </c>
      <c r="G51" s="602">
        <v>600</v>
      </c>
      <c r="H51" s="603">
        <f t="shared" si="8"/>
        <v>190</v>
      </c>
      <c r="I51" s="601">
        <v>1</v>
      </c>
      <c r="J51" s="464">
        <f t="shared" si="6"/>
        <v>0.72</v>
      </c>
      <c r="K51" s="464">
        <f t="shared" si="7"/>
        <v>0.1368</v>
      </c>
      <c r="L51" s="460">
        <f t="shared" si="2"/>
        <v>1104.2325000000001</v>
      </c>
      <c r="M51" s="460">
        <f t="shared" si="4"/>
        <v>5811.75</v>
      </c>
      <c r="N51" s="460">
        <v>7749</v>
      </c>
      <c r="O51" s="998"/>
      <c r="P51" s="1001"/>
      <c r="Q51" s="465"/>
      <c r="R51" s="465"/>
    </row>
    <row r="52" spans="1:18" ht="14.1" customHeight="1">
      <c r="A52" s="1168"/>
      <c r="B52" s="1169"/>
      <c r="C52" s="1170"/>
      <c r="D52" s="33"/>
      <c r="E52" s="731" t="s">
        <v>447</v>
      </c>
      <c r="F52" s="601">
        <v>1200</v>
      </c>
      <c r="G52" s="602">
        <v>600</v>
      </c>
      <c r="H52" s="603">
        <f t="shared" si="8"/>
        <v>200</v>
      </c>
      <c r="I52" s="601">
        <v>1</v>
      </c>
      <c r="J52" s="464">
        <f t="shared" si="6"/>
        <v>0.72</v>
      </c>
      <c r="K52" s="464">
        <f t="shared" si="7"/>
        <v>0.14399999999999999</v>
      </c>
      <c r="L52" s="460">
        <f t="shared" si="2"/>
        <v>1162.3499999999999</v>
      </c>
      <c r="M52" s="460">
        <f t="shared" si="4"/>
        <v>5811.75</v>
      </c>
      <c r="N52" s="460">
        <v>7749</v>
      </c>
      <c r="O52" s="998"/>
      <c r="P52" s="1001"/>
      <c r="Q52" s="465"/>
      <c r="R52" s="465"/>
    </row>
    <row r="53" spans="1:18" ht="14.1" customHeight="1">
      <c r="A53" s="1168"/>
      <c r="B53" s="1169"/>
      <c r="C53" s="1170"/>
      <c r="D53" s="33"/>
      <c r="E53" s="731" t="s">
        <v>447</v>
      </c>
      <c r="F53" s="601">
        <v>1200</v>
      </c>
      <c r="G53" s="602">
        <v>600</v>
      </c>
      <c r="H53" s="603">
        <v>210</v>
      </c>
      <c r="I53" s="601">
        <v>1</v>
      </c>
      <c r="J53" s="464">
        <f t="shared" si="6"/>
        <v>0.72</v>
      </c>
      <c r="K53" s="464">
        <f t="shared" si="7"/>
        <v>0.1512</v>
      </c>
      <c r="L53" s="460">
        <f t="shared" si="2"/>
        <v>1220.4675</v>
      </c>
      <c r="M53" s="460">
        <f>N53*(100%-$M$12)</f>
        <v>5811.75</v>
      </c>
      <c r="N53" s="460">
        <v>7749</v>
      </c>
      <c r="O53" s="998"/>
      <c r="P53" s="1001"/>
      <c r="Q53" s="465"/>
      <c r="R53" s="465"/>
    </row>
    <row r="54" spans="1:18" ht="14.1" customHeight="1">
      <c r="A54" s="1168"/>
      <c r="B54" s="1169"/>
      <c r="C54" s="1170"/>
      <c r="D54" s="33"/>
      <c r="E54" s="731" t="s">
        <v>447</v>
      </c>
      <c r="F54" s="601">
        <v>1200</v>
      </c>
      <c r="G54" s="602">
        <v>600</v>
      </c>
      <c r="H54" s="603">
        <v>220</v>
      </c>
      <c r="I54" s="601">
        <v>1</v>
      </c>
      <c r="J54" s="464">
        <f t="shared" si="6"/>
        <v>0.72</v>
      </c>
      <c r="K54" s="464">
        <f t="shared" si="7"/>
        <v>0.15840000000000001</v>
      </c>
      <c r="L54" s="460">
        <f t="shared" si="2"/>
        <v>1278.585</v>
      </c>
      <c r="M54" s="460">
        <f>N54*(100%-$M$12)</f>
        <v>5811.75</v>
      </c>
      <c r="N54" s="460">
        <v>7749</v>
      </c>
      <c r="O54" s="998"/>
      <c r="P54" s="1001"/>
      <c r="Q54" s="465"/>
      <c r="R54" s="465"/>
    </row>
    <row r="55" spans="1:18" ht="14.1" customHeight="1">
      <c r="A55" s="1168"/>
      <c r="B55" s="1169"/>
      <c r="C55" s="1170"/>
      <c r="D55" s="33"/>
      <c r="E55" s="731" t="s">
        <v>447</v>
      </c>
      <c r="F55" s="601">
        <v>1200</v>
      </c>
      <c r="G55" s="602">
        <v>600</v>
      </c>
      <c r="H55" s="603">
        <v>230</v>
      </c>
      <c r="I55" s="601">
        <v>1</v>
      </c>
      <c r="J55" s="464">
        <f t="shared" si="6"/>
        <v>0.72</v>
      </c>
      <c r="K55" s="464">
        <f t="shared" si="7"/>
        <v>0.1656</v>
      </c>
      <c r="L55" s="460">
        <f t="shared" si="2"/>
        <v>1336.7025000000001</v>
      </c>
      <c r="M55" s="460">
        <f>N55*(100%-$M$12)</f>
        <v>5811.75</v>
      </c>
      <c r="N55" s="460">
        <v>7749</v>
      </c>
      <c r="O55" s="998"/>
      <c r="P55" s="1001"/>
      <c r="Q55" s="465"/>
      <c r="R55" s="465"/>
    </row>
    <row r="56" spans="1:18" ht="14.1" customHeight="1">
      <c r="A56" s="1168"/>
      <c r="B56" s="1169"/>
      <c r="C56" s="1170"/>
      <c r="D56" s="33"/>
      <c r="E56" s="731" t="s">
        <v>447</v>
      </c>
      <c r="F56" s="601">
        <v>1200</v>
      </c>
      <c r="G56" s="602">
        <v>600</v>
      </c>
      <c r="H56" s="603">
        <f t="shared" si="8"/>
        <v>240</v>
      </c>
      <c r="I56" s="601">
        <v>1</v>
      </c>
      <c r="J56" s="464">
        <f t="shared" si="6"/>
        <v>0.72</v>
      </c>
      <c r="K56" s="464">
        <f t="shared" si="7"/>
        <v>0.17280000000000001</v>
      </c>
      <c r="L56" s="460">
        <f t="shared" si="2"/>
        <v>1394.82</v>
      </c>
      <c r="M56" s="460">
        <f t="shared" si="4"/>
        <v>5811.75</v>
      </c>
      <c r="N56" s="460">
        <v>7749</v>
      </c>
      <c r="O56" s="998"/>
      <c r="P56" s="1001"/>
      <c r="Q56" s="465"/>
      <c r="R56" s="465"/>
    </row>
    <row r="57" spans="1:18" ht="14.1" customHeight="1">
      <c r="A57" s="1168"/>
      <c r="B57" s="1169"/>
      <c r="C57" s="1170"/>
      <c r="D57" s="33"/>
      <c r="E57" s="731" t="s">
        <v>447</v>
      </c>
      <c r="F57" s="936">
        <v>1200</v>
      </c>
      <c r="G57" s="937">
        <v>600</v>
      </c>
      <c r="H57" s="938">
        <f t="shared" si="8"/>
        <v>250</v>
      </c>
      <c r="I57" s="936">
        <v>1</v>
      </c>
      <c r="J57" s="930">
        <f t="shared" si="6"/>
        <v>0.72</v>
      </c>
      <c r="K57" s="930">
        <f t="shared" si="7"/>
        <v>0.18</v>
      </c>
      <c r="L57" s="932">
        <f t="shared" si="2"/>
        <v>1452.9375</v>
      </c>
      <c r="M57" s="932">
        <f>N57*(100%-$M$12)</f>
        <v>5811.75</v>
      </c>
      <c r="N57" s="932">
        <v>7749</v>
      </c>
      <c r="O57" s="998"/>
      <c r="P57" s="1001"/>
      <c r="Q57" s="465"/>
      <c r="R57" s="465"/>
    </row>
    <row r="58" spans="1:18" ht="14.1" customHeight="1">
      <c r="A58" s="1165" t="s">
        <v>475</v>
      </c>
      <c r="B58" s="1166"/>
      <c r="C58" s="1167"/>
      <c r="D58" s="1103" t="s">
        <v>49</v>
      </c>
      <c r="E58" s="659" t="s">
        <v>447</v>
      </c>
      <c r="F58" s="123">
        <v>1000</v>
      </c>
      <c r="G58" s="25">
        <v>600</v>
      </c>
      <c r="H58" s="26">
        <v>80</v>
      </c>
      <c r="I58" s="401">
        <v>4</v>
      </c>
      <c r="J58" s="28">
        <f>F58*G58*I58/1000000</f>
        <v>2.4</v>
      </c>
      <c r="K58" s="28">
        <f>F58*G58*H58*I58/1000000000</f>
        <v>0.192</v>
      </c>
      <c r="L58" s="40">
        <f t="shared" ref="L58:L96" si="13">M58*K58/J58</f>
        <v>541.62</v>
      </c>
      <c r="M58" s="457">
        <f t="shared" si="4"/>
        <v>6770.25</v>
      </c>
      <c r="N58" s="457">
        <v>9027</v>
      </c>
      <c r="O58" s="998"/>
      <c r="P58" s="1001"/>
    </row>
    <row r="59" spans="1:18" ht="14.1" customHeight="1">
      <c r="A59" s="1168"/>
      <c r="B59" s="1169"/>
      <c r="C59" s="1170"/>
      <c r="D59" s="1084"/>
      <c r="E59" s="660" t="s">
        <v>447</v>
      </c>
      <c r="F59" s="84">
        <v>1000</v>
      </c>
      <c r="G59" s="29">
        <v>600</v>
      </c>
      <c r="H59" s="35">
        <v>90</v>
      </c>
      <c r="I59" s="484">
        <v>3</v>
      </c>
      <c r="J59" s="30">
        <f>F59*G59*I59/1000000</f>
        <v>1.8</v>
      </c>
      <c r="K59" s="30">
        <f>F59*G59*H59*I59/1000000000</f>
        <v>0.16200000000000001</v>
      </c>
      <c r="L59" s="39">
        <f t="shared" si="13"/>
        <v>609.32249999999999</v>
      </c>
      <c r="M59" s="460">
        <f t="shared" si="4"/>
        <v>6770.25</v>
      </c>
      <c r="N59" s="460">
        <v>9027</v>
      </c>
      <c r="O59" s="998"/>
      <c r="P59" s="1001"/>
    </row>
    <row r="60" spans="1:18" ht="14.1" customHeight="1">
      <c r="A60" s="1168"/>
      <c r="B60" s="1169"/>
      <c r="C60" s="1170"/>
      <c r="D60" s="1084"/>
      <c r="E60" s="693" t="s">
        <v>445</v>
      </c>
      <c r="F60" s="796">
        <v>1000</v>
      </c>
      <c r="G60" s="797">
        <v>600</v>
      </c>
      <c r="H60" s="787">
        <v>100</v>
      </c>
      <c r="I60" s="798">
        <v>3</v>
      </c>
      <c r="J60" s="789">
        <f t="shared" ref="J60:J73" si="14">F60*G60*I60/1000000</f>
        <v>1.8</v>
      </c>
      <c r="K60" s="789">
        <f t="shared" ref="K60:K72" si="15">F60*G60*H60*I60/1000000000</f>
        <v>0.18</v>
      </c>
      <c r="L60" s="790">
        <f t="shared" si="13"/>
        <v>657.37499999999989</v>
      </c>
      <c r="M60" s="791">
        <f t="shared" si="4"/>
        <v>6573.75</v>
      </c>
      <c r="N60" s="791">
        <v>8765</v>
      </c>
      <c r="O60" s="998"/>
      <c r="P60" s="1001"/>
    </row>
    <row r="61" spans="1:18" s="465" customFormat="1" ht="14.1" customHeight="1">
      <c r="A61" s="1168"/>
      <c r="B61" s="1169"/>
      <c r="C61" s="1170"/>
      <c r="D61" s="1084"/>
      <c r="E61" s="693" t="s">
        <v>445</v>
      </c>
      <c r="F61" s="797">
        <v>1200</v>
      </c>
      <c r="G61" s="797">
        <v>600</v>
      </c>
      <c r="H61" s="923">
        <v>100</v>
      </c>
      <c r="I61" s="798">
        <v>3</v>
      </c>
      <c r="J61" s="789">
        <f t="shared" ref="J61" si="16">F61*G61*I61/1000000</f>
        <v>2.16</v>
      </c>
      <c r="K61" s="789">
        <f t="shared" si="15"/>
        <v>0.216</v>
      </c>
      <c r="L61" s="790">
        <f t="shared" si="13"/>
        <v>657.375</v>
      </c>
      <c r="M61" s="791">
        <f t="shared" ref="M61" si="17">N61*(100%-$M$12)</f>
        <v>6573.75</v>
      </c>
      <c r="N61" s="791">
        <v>8765</v>
      </c>
      <c r="O61" s="998"/>
      <c r="P61" s="1001"/>
    </row>
    <row r="62" spans="1:18" ht="14.1" customHeight="1">
      <c r="A62" s="1168"/>
      <c r="B62" s="1169"/>
      <c r="C62" s="1170"/>
      <c r="D62" s="1084"/>
      <c r="E62" s="660" t="s">
        <v>447</v>
      </c>
      <c r="F62" s="84">
        <v>1000</v>
      </c>
      <c r="G62" s="29">
        <v>600</v>
      </c>
      <c r="H62" s="35">
        <v>110</v>
      </c>
      <c r="I62" s="484">
        <v>2</v>
      </c>
      <c r="J62" s="30">
        <f t="shared" si="14"/>
        <v>1.2</v>
      </c>
      <c r="K62" s="30">
        <f t="shared" si="15"/>
        <v>0.13200000000000001</v>
      </c>
      <c r="L62" s="39">
        <f t="shared" si="13"/>
        <v>742.17000000000007</v>
      </c>
      <c r="M62" s="460">
        <f t="shared" si="4"/>
        <v>6747</v>
      </c>
      <c r="N62" s="460">
        <v>8996</v>
      </c>
      <c r="O62" s="998"/>
      <c r="P62" s="1001"/>
    </row>
    <row r="63" spans="1:18" ht="14.1" customHeight="1">
      <c r="A63" s="1168"/>
      <c r="B63" s="1169"/>
      <c r="C63" s="1170"/>
      <c r="D63" s="841"/>
      <c r="E63" s="672" t="s">
        <v>444</v>
      </c>
      <c r="F63" s="777">
        <v>1000</v>
      </c>
      <c r="G63" s="778">
        <v>600</v>
      </c>
      <c r="H63" s="779">
        <v>120</v>
      </c>
      <c r="I63" s="780">
        <v>2</v>
      </c>
      <c r="J63" s="781">
        <f t="shared" si="14"/>
        <v>1.2</v>
      </c>
      <c r="K63" s="781">
        <f t="shared" si="15"/>
        <v>0.14399999999999999</v>
      </c>
      <c r="L63" s="782">
        <f t="shared" si="13"/>
        <v>792.9</v>
      </c>
      <c r="M63" s="783">
        <f t="shared" si="4"/>
        <v>6607.5</v>
      </c>
      <c r="N63" s="783">
        <v>8810</v>
      </c>
      <c r="O63" s="998"/>
      <c r="P63" s="1001"/>
    </row>
    <row r="64" spans="1:18" s="465" customFormat="1" ht="14.1" customHeight="1">
      <c r="A64" s="1168"/>
      <c r="B64" s="1169"/>
      <c r="C64" s="1170"/>
      <c r="D64" s="841"/>
      <c r="E64" s="672" t="s">
        <v>446</v>
      </c>
      <c r="F64" s="672">
        <v>1200</v>
      </c>
      <c r="G64" s="785">
        <v>600</v>
      </c>
      <c r="H64" s="785">
        <v>120</v>
      </c>
      <c r="I64" s="939">
        <v>2</v>
      </c>
      <c r="J64" s="781">
        <f t="shared" ref="J64" si="18">F64*G64*I64/1000000</f>
        <v>1.44</v>
      </c>
      <c r="K64" s="781">
        <f t="shared" si="15"/>
        <v>0.17280000000000001</v>
      </c>
      <c r="L64" s="782">
        <f t="shared" si="13"/>
        <v>792.90000000000009</v>
      </c>
      <c r="M64" s="783">
        <f t="shared" ref="M64" si="19">N64*(100%-$M$12)</f>
        <v>6607.5</v>
      </c>
      <c r="N64" s="783">
        <v>8810</v>
      </c>
      <c r="O64" s="998"/>
      <c r="P64" s="1001"/>
    </row>
    <row r="65" spans="1:16" ht="14.1" customHeight="1">
      <c r="A65" s="1168"/>
      <c r="B65" s="1169"/>
      <c r="C65" s="1170"/>
      <c r="D65" s="1084" t="s">
        <v>476</v>
      </c>
      <c r="E65" s="660" t="s">
        <v>447</v>
      </c>
      <c r="F65" s="84">
        <v>1000</v>
      </c>
      <c r="G65" s="29">
        <v>600</v>
      </c>
      <c r="H65" s="35">
        <v>130</v>
      </c>
      <c r="I65" s="484">
        <v>2</v>
      </c>
      <c r="J65" s="30">
        <f t="shared" si="14"/>
        <v>1.2</v>
      </c>
      <c r="K65" s="30">
        <f t="shared" si="15"/>
        <v>0.156</v>
      </c>
      <c r="L65" s="39">
        <f t="shared" si="13"/>
        <v>850.29750000000001</v>
      </c>
      <c r="M65" s="460">
        <f t="shared" si="4"/>
        <v>6540.75</v>
      </c>
      <c r="N65" s="460">
        <v>8721</v>
      </c>
      <c r="O65" s="998"/>
      <c r="P65" s="1001"/>
    </row>
    <row r="66" spans="1:16" ht="14.1" customHeight="1">
      <c r="A66" s="1168"/>
      <c r="B66" s="1169"/>
      <c r="C66" s="1170"/>
      <c r="D66" s="1084"/>
      <c r="E66" s="660" t="s">
        <v>447</v>
      </c>
      <c r="F66" s="84">
        <v>1000</v>
      </c>
      <c r="G66" s="29">
        <v>600</v>
      </c>
      <c r="H66" s="35">
        <v>140</v>
      </c>
      <c r="I66" s="10">
        <v>2</v>
      </c>
      <c r="J66" s="30">
        <f t="shared" si="14"/>
        <v>1.2</v>
      </c>
      <c r="K66" s="30">
        <f t="shared" si="15"/>
        <v>0.16800000000000001</v>
      </c>
      <c r="L66" s="39">
        <f t="shared" si="13"/>
        <v>908.77499999999998</v>
      </c>
      <c r="M66" s="460">
        <f t="shared" si="4"/>
        <v>6491.25</v>
      </c>
      <c r="N66" s="460">
        <v>8655</v>
      </c>
      <c r="O66" s="998"/>
      <c r="P66" s="1001"/>
    </row>
    <row r="67" spans="1:16" ht="14.1" customHeight="1">
      <c r="A67" s="1168"/>
      <c r="B67" s="1169"/>
      <c r="C67" s="1170"/>
      <c r="D67" s="1084" t="s">
        <v>460</v>
      </c>
      <c r="E67" s="693" t="s">
        <v>443</v>
      </c>
      <c r="F67" s="796">
        <v>1000</v>
      </c>
      <c r="G67" s="797">
        <v>600</v>
      </c>
      <c r="H67" s="787">
        <v>150</v>
      </c>
      <c r="I67" s="798">
        <v>2</v>
      </c>
      <c r="J67" s="789">
        <f t="shared" si="14"/>
        <v>1.2</v>
      </c>
      <c r="K67" s="789">
        <f t="shared" si="15"/>
        <v>0.18</v>
      </c>
      <c r="L67" s="790">
        <f t="shared" si="13"/>
        <v>939.15000000000009</v>
      </c>
      <c r="M67" s="791">
        <f t="shared" si="4"/>
        <v>6261</v>
      </c>
      <c r="N67" s="791">
        <v>8348</v>
      </c>
      <c r="O67" s="998"/>
      <c r="P67" s="1001"/>
    </row>
    <row r="68" spans="1:16" s="465" customFormat="1" ht="14.1" customHeight="1">
      <c r="A68" s="1168"/>
      <c r="B68" s="1169"/>
      <c r="C68" s="1170"/>
      <c r="D68" s="1084"/>
      <c r="E68" s="726" t="s">
        <v>443</v>
      </c>
      <c r="F68" s="921">
        <v>1200</v>
      </c>
      <c r="G68" s="797">
        <v>600</v>
      </c>
      <c r="H68" s="923">
        <v>150</v>
      </c>
      <c r="I68" s="798">
        <v>2</v>
      </c>
      <c r="J68" s="789">
        <f t="shared" ref="J68" si="20">F68*G68*I68/1000000</f>
        <v>1.44</v>
      </c>
      <c r="K68" s="789">
        <f t="shared" ref="K68" si="21">F68*G68*H68*I68/1000000000</f>
        <v>0.216</v>
      </c>
      <c r="L68" s="790">
        <f t="shared" si="13"/>
        <v>939.15</v>
      </c>
      <c r="M68" s="791">
        <f t="shared" si="4"/>
        <v>6261</v>
      </c>
      <c r="N68" s="791">
        <v>8348</v>
      </c>
      <c r="O68" s="998"/>
      <c r="P68" s="1001"/>
    </row>
    <row r="69" spans="1:16" ht="14.1" customHeight="1">
      <c r="A69" s="1168"/>
      <c r="B69" s="1169"/>
      <c r="C69" s="1170"/>
      <c r="D69" s="1084"/>
      <c r="E69" s="660" t="s">
        <v>447</v>
      </c>
      <c r="F69" s="86">
        <v>1000</v>
      </c>
      <c r="G69" s="20">
        <v>600</v>
      </c>
      <c r="H69" s="35">
        <v>160</v>
      </c>
      <c r="I69" s="21">
        <v>2</v>
      </c>
      <c r="J69" s="30">
        <f t="shared" si="14"/>
        <v>1.2</v>
      </c>
      <c r="K69" s="30">
        <f t="shared" si="15"/>
        <v>0.192</v>
      </c>
      <c r="L69" s="39">
        <f t="shared" si="13"/>
        <v>1016.7600000000001</v>
      </c>
      <c r="M69" s="460">
        <f t="shared" si="4"/>
        <v>6354.75</v>
      </c>
      <c r="N69" s="460">
        <v>8473</v>
      </c>
      <c r="O69" s="998"/>
      <c r="P69" s="1001"/>
    </row>
    <row r="70" spans="1:16" ht="14.1" customHeight="1">
      <c r="A70" s="1168"/>
      <c r="B70" s="1169"/>
      <c r="C70" s="1170"/>
      <c r="D70" s="1084"/>
      <c r="E70" s="660" t="s">
        <v>447</v>
      </c>
      <c r="F70" s="86">
        <v>1000</v>
      </c>
      <c r="G70" s="20">
        <v>600</v>
      </c>
      <c r="H70" s="35">
        <v>170</v>
      </c>
      <c r="I70" s="21">
        <v>1</v>
      </c>
      <c r="J70" s="30">
        <f t="shared" si="14"/>
        <v>0.6</v>
      </c>
      <c r="K70" s="30">
        <f t="shared" si="15"/>
        <v>0.10199999999999999</v>
      </c>
      <c r="L70" s="39">
        <f t="shared" si="13"/>
        <v>1075.3349999999998</v>
      </c>
      <c r="M70" s="460">
        <f t="shared" si="4"/>
        <v>6325.5</v>
      </c>
      <c r="N70" s="460">
        <v>8434</v>
      </c>
      <c r="O70" s="998"/>
      <c r="P70" s="1001"/>
    </row>
    <row r="71" spans="1:16" ht="14.1" customHeight="1">
      <c r="A71" s="1168"/>
      <c r="B71" s="1169"/>
      <c r="C71" s="1170"/>
      <c r="D71" s="1084" t="s">
        <v>459</v>
      </c>
      <c r="E71" s="660" t="s">
        <v>447</v>
      </c>
      <c r="F71" s="85">
        <v>1000</v>
      </c>
      <c r="G71" s="9">
        <v>600</v>
      </c>
      <c r="H71" s="35">
        <v>180</v>
      </c>
      <c r="I71" s="21">
        <v>1</v>
      </c>
      <c r="J71" s="30">
        <f t="shared" si="14"/>
        <v>0.6</v>
      </c>
      <c r="K71" s="30">
        <f t="shared" si="15"/>
        <v>0.108</v>
      </c>
      <c r="L71" s="39">
        <f t="shared" si="13"/>
        <v>1133.73</v>
      </c>
      <c r="M71" s="460">
        <f t="shared" si="4"/>
        <v>6298.5</v>
      </c>
      <c r="N71" s="460">
        <v>8398</v>
      </c>
      <c r="O71" s="998"/>
      <c r="P71" s="1001"/>
    </row>
    <row r="72" spans="1:16" ht="14.1" customHeight="1">
      <c r="A72" s="1168"/>
      <c r="B72" s="1169"/>
      <c r="C72" s="1170"/>
      <c r="D72" s="1084"/>
      <c r="E72" s="660" t="s">
        <v>447</v>
      </c>
      <c r="F72" s="86">
        <v>1000</v>
      </c>
      <c r="G72" s="9">
        <v>600</v>
      </c>
      <c r="H72" s="35">
        <v>190</v>
      </c>
      <c r="I72" s="21">
        <v>1</v>
      </c>
      <c r="J72" s="30">
        <f t="shared" si="14"/>
        <v>0.6</v>
      </c>
      <c r="K72" s="30">
        <f t="shared" si="15"/>
        <v>0.114</v>
      </c>
      <c r="L72" s="39">
        <f t="shared" si="13"/>
        <v>1187.7375000000002</v>
      </c>
      <c r="M72" s="460">
        <f t="shared" si="4"/>
        <v>6251.25</v>
      </c>
      <c r="N72" s="460">
        <v>8335</v>
      </c>
      <c r="O72" s="998"/>
      <c r="P72" s="1001"/>
    </row>
    <row r="73" spans="1:16" ht="14.1" customHeight="1">
      <c r="A73" s="1168"/>
      <c r="B73" s="1169"/>
      <c r="C73" s="1170"/>
      <c r="D73" s="1084"/>
      <c r="E73" s="663" t="s">
        <v>447</v>
      </c>
      <c r="F73" s="920">
        <v>1000</v>
      </c>
      <c r="G73" s="9">
        <v>600</v>
      </c>
      <c r="H73" s="922">
        <v>200</v>
      </c>
      <c r="I73" s="21">
        <v>1</v>
      </c>
      <c r="J73" s="30">
        <f t="shared" si="14"/>
        <v>0.6</v>
      </c>
      <c r="K73" s="30">
        <f t="shared" ref="K73:K78" si="22">F73*G73*H73*I73/1000000000</f>
        <v>0.12</v>
      </c>
      <c r="L73" s="39">
        <f t="shared" si="13"/>
        <v>1241.8500000000001</v>
      </c>
      <c r="M73" s="460">
        <f t="shared" si="4"/>
        <v>6209.25</v>
      </c>
      <c r="N73" s="460">
        <v>8279</v>
      </c>
      <c r="O73" s="998"/>
      <c r="P73" s="1001"/>
    </row>
    <row r="74" spans="1:16" ht="14.1" customHeight="1">
      <c r="A74" s="1168"/>
      <c r="B74" s="1169"/>
      <c r="C74" s="1170"/>
      <c r="D74" s="46"/>
      <c r="E74" s="663" t="s">
        <v>447</v>
      </c>
      <c r="F74" s="86">
        <v>1200</v>
      </c>
      <c r="G74" s="924">
        <v>600</v>
      </c>
      <c r="H74" s="35">
        <v>210</v>
      </c>
      <c r="I74" s="21">
        <v>1</v>
      </c>
      <c r="J74" s="30">
        <f>F74*G74*I74/1000000</f>
        <v>0.72</v>
      </c>
      <c r="K74" s="30">
        <f t="shared" si="22"/>
        <v>0.1512</v>
      </c>
      <c r="L74" s="39">
        <f t="shared" si="13"/>
        <v>1303.9425000000001</v>
      </c>
      <c r="M74" s="460">
        <f t="shared" si="4"/>
        <v>6209.25</v>
      </c>
      <c r="N74" s="460">
        <v>8279</v>
      </c>
      <c r="O74" s="998"/>
      <c r="P74" s="1001"/>
    </row>
    <row r="75" spans="1:16" ht="14.1" customHeight="1">
      <c r="A75" s="1168"/>
      <c r="B75" s="1169"/>
      <c r="C75" s="1170"/>
      <c r="D75" s="926"/>
      <c r="E75" s="663" t="s">
        <v>447</v>
      </c>
      <c r="F75" s="86">
        <v>1200</v>
      </c>
      <c r="G75" s="20">
        <v>600</v>
      </c>
      <c r="H75" s="35">
        <v>220</v>
      </c>
      <c r="I75" s="21">
        <v>1</v>
      </c>
      <c r="J75" s="30">
        <f>F75*G75*I75/1000000</f>
        <v>0.72</v>
      </c>
      <c r="K75" s="30">
        <f t="shared" si="22"/>
        <v>0.15840000000000001</v>
      </c>
      <c r="L75" s="39">
        <f t="shared" si="13"/>
        <v>1366.0350000000003</v>
      </c>
      <c r="M75" s="460">
        <f t="shared" si="4"/>
        <v>6209.25</v>
      </c>
      <c r="N75" s="460">
        <v>8279</v>
      </c>
      <c r="O75" s="998"/>
      <c r="P75" s="1001"/>
    </row>
    <row r="76" spans="1:16" ht="14.1" customHeight="1">
      <c r="A76" s="1168"/>
      <c r="B76" s="1169"/>
      <c r="C76" s="1170"/>
      <c r="D76" s="926"/>
      <c r="E76" s="663" t="s">
        <v>447</v>
      </c>
      <c r="F76" s="86">
        <v>1200</v>
      </c>
      <c r="G76" s="20">
        <v>600</v>
      </c>
      <c r="H76" s="35">
        <v>230</v>
      </c>
      <c r="I76" s="21">
        <v>1</v>
      </c>
      <c r="J76" s="30">
        <f>F76*G76*I76/1000000</f>
        <v>0.72</v>
      </c>
      <c r="K76" s="30">
        <f t="shared" si="22"/>
        <v>0.1656</v>
      </c>
      <c r="L76" s="39">
        <f t="shared" si="13"/>
        <v>1428.1275000000001</v>
      </c>
      <c r="M76" s="460">
        <f t="shared" si="4"/>
        <v>6209.25</v>
      </c>
      <c r="N76" s="460">
        <v>8279</v>
      </c>
      <c r="O76" s="998"/>
      <c r="P76" s="1001"/>
    </row>
    <row r="77" spans="1:16" ht="14.1" customHeight="1">
      <c r="A77" s="1168"/>
      <c r="B77" s="1169"/>
      <c r="C77" s="1170"/>
      <c r="D77" s="158"/>
      <c r="E77" s="663" t="s">
        <v>447</v>
      </c>
      <c r="F77" s="86">
        <v>1200</v>
      </c>
      <c r="G77" s="20">
        <v>600</v>
      </c>
      <c r="H77" s="35">
        <v>240</v>
      </c>
      <c r="I77" s="21">
        <v>1</v>
      </c>
      <c r="J77" s="30">
        <f>F77*G77*I77/1000000</f>
        <v>0.72</v>
      </c>
      <c r="K77" s="30">
        <f t="shared" si="22"/>
        <v>0.17280000000000001</v>
      </c>
      <c r="L77" s="39">
        <f t="shared" si="13"/>
        <v>1490.22</v>
      </c>
      <c r="M77" s="460">
        <f t="shared" si="4"/>
        <v>6209.25</v>
      </c>
      <c r="N77" s="460">
        <v>8279</v>
      </c>
      <c r="O77" s="998"/>
      <c r="P77" s="1001"/>
    </row>
    <row r="78" spans="1:16" ht="14.1" customHeight="1">
      <c r="A78" s="1168"/>
      <c r="B78" s="1169"/>
      <c r="C78" s="1170"/>
      <c r="D78" s="158"/>
      <c r="E78" s="663" t="s">
        <v>447</v>
      </c>
      <c r="F78" s="86">
        <v>1200</v>
      </c>
      <c r="G78" s="20">
        <v>600</v>
      </c>
      <c r="H78" s="929">
        <v>250</v>
      </c>
      <c r="I78" s="21">
        <v>1</v>
      </c>
      <c r="J78" s="934">
        <f>F78*G78*I78/1000000</f>
        <v>0.72</v>
      </c>
      <c r="K78" s="934">
        <f t="shared" si="22"/>
        <v>0.18</v>
      </c>
      <c r="L78" s="931">
        <f t="shared" si="13"/>
        <v>1552.3125</v>
      </c>
      <c r="M78" s="932">
        <f>N78*(100%-$M$12)</f>
        <v>6209.25</v>
      </c>
      <c r="N78" s="932">
        <v>8279</v>
      </c>
      <c r="O78" s="998"/>
      <c r="P78" s="1001"/>
    </row>
    <row r="79" spans="1:16" s="465" customFormat="1" ht="14.1" customHeight="1">
      <c r="A79" s="1175" t="s">
        <v>370</v>
      </c>
      <c r="B79" s="1176"/>
      <c r="C79" s="1177"/>
      <c r="D79" s="1203" t="s">
        <v>49</v>
      </c>
      <c r="E79" s="662" t="s">
        <v>447</v>
      </c>
      <c r="F79" s="398">
        <v>1000</v>
      </c>
      <c r="G79" s="399">
        <v>600</v>
      </c>
      <c r="H79" s="400">
        <v>70</v>
      </c>
      <c r="I79" s="401">
        <v>4</v>
      </c>
      <c r="J79" s="402">
        <f t="shared" ref="J79:J96" si="23">F79*G79*I79/1000000</f>
        <v>2.4</v>
      </c>
      <c r="K79" s="402">
        <f t="shared" ref="K79:K96" si="24">F79*G79*H79*I79/1000000000</f>
        <v>0.16800000000000001</v>
      </c>
      <c r="L79" s="403">
        <f t="shared" si="13"/>
        <v>426.56250000000006</v>
      </c>
      <c r="M79" s="457">
        <f t="shared" ref="M79:M96" si="25">N79*(100%-$M$12)</f>
        <v>6093.75</v>
      </c>
      <c r="N79" s="457">
        <v>8125</v>
      </c>
      <c r="O79" s="998"/>
      <c r="P79" s="1001"/>
    </row>
    <row r="80" spans="1:16" s="465" customFormat="1" ht="14.1" customHeight="1">
      <c r="A80" s="1178"/>
      <c r="B80" s="1179"/>
      <c r="C80" s="1180"/>
      <c r="D80" s="1144"/>
      <c r="E80" s="664" t="s">
        <v>447</v>
      </c>
      <c r="F80" s="601">
        <v>1000</v>
      </c>
      <c r="G80" s="602">
        <v>600</v>
      </c>
      <c r="H80" s="603">
        <v>80</v>
      </c>
      <c r="I80" s="484">
        <v>4</v>
      </c>
      <c r="J80" s="464">
        <f t="shared" si="23"/>
        <v>2.4</v>
      </c>
      <c r="K80" s="464">
        <f t="shared" si="24"/>
        <v>0.192</v>
      </c>
      <c r="L80" s="604">
        <f t="shared" si="13"/>
        <v>487.5</v>
      </c>
      <c r="M80" s="460">
        <f t="shared" si="25"/>
        <v>6093.75</v>
      </c>
      <c r="N80" s="460">
        <v>8125</v>
      </c>
      <c r="O80" s="998"/>
      <c r="P80" s="1001"/>
    </row>
    <row r="81" spans="1:17" s="465" customFormat="1" ht="14.1" customHeight="1">
      <c r="A81" s="1178"/>
      <c r="B81" s="1179"/>
      <c r="C81" s="1180"/>
      <c r="D81" s="1144"/>
      <c r="E81" s="664" t="s">
        <v>447</v>
      </c>
      <c r="F81" s="601">
        <v>1000</v>
      </c>
      <c r="G81" s="602">
        <v>600</v>
      </c>
      <c r="H81" s="603">
        <v>90</v>
      </c>
      <c r="I81" s="484">
        <v>3</v>
      </c>
      <c r="J81" s="464">
        <f t="shared" si="23"/>
        <v>1.8</v>
      </c>
      <c r="K81" s="464">
        <f t="shared" si="24"/>
        <v>0.16200000000000001</v>
      </c>
      <c r="L81" s="604">
        <f t="shared" si="13"/>
        <v>548.4375</v>
      </c>
      <c r="M81" s="460">
        <f t="shared" si="25"/>
        <v>6093.75</v>
      </c>
      <c r="N81" s="460">
        <v>8125</v>
      </c>
      <c r="O81" s="998"/>
      <c r="P81" s="1001"/>
    </row>
    <row r="82" spans="1:17" s="465" customFormat="1" ht="14.1" customHeight="1">
      <c r="A82" s="1178"/>
      <c r="B82" s="1179"/>
      <c r="C82" s="1180"/>
      <c r="D82" s="1144"/>
      <c r="E82" s="726" t="s">
        <v>445</v>
      </c>
      <c r="F82" s="792">
        <v>1000</v>
      </c>
      <c r="G82" s="793">
        <v>600</v>
      </c>
      <c r="H82" s="787">
        <v>100</v>
      </c>
      <c r="I82" s="788">
        <v>3</v>
      </c>
      <c r="J82" s="789">
        <f t="shared" si="23"/>
        <v>1.8</v>
      </c>
      <c r="K82" s="789">
        <f t="shared" si="24"/>
        <v>0.18</v>
      </c>
      <c r="L82" s="790">
        <f t="shared" si="13"/>
        <v>591.67499999999995</v>
      </c>
      <c r="M82" s="791">
        <f t="shared" si="25"/>
        <v>5916.75</v>
      </c>
      <c r="N82" s="791">
        <v>7889</v>
      </c>
      <c r="O82" s="998"/>
      <c r="P82" s="1001"/>
    </row>
    <row r="83" spans="1:17" s="465" customFormat="1" ht="14.1" customHeight="1">
      <c r="A83" s="1178"/>
      <c r="B83" s="1179"/>
      <c r="C83" s="1180"/>
      <c r="D83" s="927"/>
      <c r="E83" s="726" t="s">
        <v>445</v>
      </c>
      <c r="F83" s="792">
        <v>1200</v>
      </c>
      <c r="G83" s="793">
        <v>600</v>
      </c>
      <c r="H83" s="787">
        <v>100</v>
      </c>
      <c r="I83" s="788">
        <v>3</v>
      </c>
      <c r="J83" s="789">
        <f t="shared" ref="J83" si="26">F83*G83*I83/1000000</f>
        <v>2.16</v>
      </c>
      <c r="K83" s="789">
        <f t="shared" ref="K83" si="27">F83*G83*H83*I83/1000000000</f>
        <v>0.216</v>
      </c>
      <c r="L83" s="790">
        <f t="shared" si="13"/>
        <v>591.67499999999995</v>
      </c>
      <c r="M83" s="791">
        <f t="shared" ref="M83" si="28">N83*(100%-$M$12)</f>
        <v>5916.75</v>
      </c>
      <c r="N83" s="791">
        <v>7889</v>
      </c>
      <c r="O83" s="998"/>
      <c r="P83" s="1001"/>
    </row>
    <row r="84" spans="1:17" s="465" customFormat="1" ht="14.1" customHeight="1">
      <c r="A84" s="1178"/>
      <c r="B84" s="1179"/>
      <c r="C84" s="1180"/>
      <c r="D84" s="928"/>
      <c r="E84" s="664" t="s">
        <v>447</v>
      </c>
      <c r="F84" s="601">
        <v>1000</v>
      </c>
      <c r="G84" s="602">
        <v>600</v>
      </c>
      <c r="H84" s="603">
        <v>110</v>
      </c>
      <c r="I84" s="484">
        <v>2</v>
      </c>
      <c r="J84" s="464">
        <f t="shared" si="23"/>
        <v>1.2</v>
      </c>
      <c r="K84" s="464">
        <f t="shared" si="24"/>
        <v>0.13200000000000001</v>
      </c>
      <c r="L84" s="604">
        <f t="shared" si="13"/>
        <v>668.00250000000005</v>
      </c>
      <c r="M84" s="460">
        <f t="shared" si="25"/>
        <v>6072.75</v>
      </c>
      <c r="N84" s="460">
        <v>8097</v>
      </c>
      <c r="O84" s="998"/>
      <c r="P84" s="1001"/>
    </row>
    <row r="85" spans="1:17" s="465" customFormat="1" ht="14.1" customHeight="1">
      <c r="A85" s="1178"/>
      <c r="B85" s="1179"/>
      <c r="C85" s="1180"/>
      <c r="D85" s="1223" t="s">
        <v>48</v>
      </c>
      <c r="E85" s="664" t="s">
        <v>447</v>
      </c>
      <c r="F85" s="601">
        <v>1000</v>
      </c>
      <c r="G85" s="602">
        <v>600</v>
      </c>
      <c r="H85" s="603">
        <v>120</v>
      </c>
      <c r="I85" s="484">
        <v>2</v>
      </c>
      <c r="J85" s="464">
        <f t="shared" si="23"/>
        <v>1.2</v>
      </c>
      <c r="K85" s="464">
        <f t="shared" si="24"/>
        <v>0.14399999999999999</v>
      </c>
      <c r="L85" s="604">
        <f t="shared" si="13"/>
        <v>720.54</v>
      </c>
      <c r="M85" s="460">
        <f t="shared" si="25"/>
        <v>6004.5</v>
      </c>
      <c r="N85" s="460">
        <v>8006</v>
      </c>
      <c r="O85" s="998"/>
      <c r="P85" s="1001"/>
      <c r="Q85" s="49"/>
    </row>
    <row r="86" spans="1:17" s="465" customFormat="1" ht="14.1" customHeight="1">
      <c r="A86" s="1178"/>
      <c r="B86" s="1179"/>
      <c r="C86" s="1180"/>
      <c r="D86" s="1223"/>
      <c r="E86" s="664" t="s">
        <v>447</v>
      </c>
      <c r="F86" s="601">
        <v>1000</v>
      </c>
      <c r="G86" s="602">
        <v>600</v>
      </c>
      <c r="H86" s="603">
        <v>130</v>
      </c>
      <c r="I86" s="484">
        <v>2</v>
      </c>
      <c r="J86" s="464">
        <f t="shared" si="23"/>
        <v>1.2</v>
      </c>
      <c r="K86" s="464">
        <f t="shared" si="24"/>
        <v>0.156</v>
      </c>
      <c r="L86" s="604">
        <f t="shared" si="13"/>
        <v>765.27750000000003</v>
      </c>
      <c r="M86" s="460">
        <f t="shared" si="25"/>
        <v>5886.75</v>
      </c>
      <c r="N86" s="460">
        <v>7849</v>
      </c>
      <c r="O86" s="998"/>
      <c r="P86" s="1001"/>
    </row>
    <row r="87" spans="1:17" s="465" customFormat="1" ht="14.1" customHeight="1">
      <c r="A87" s="1178"/>
      <c r="B87" s="1179"/>
      <c r="C87" s="1180"/>
      <c r="D87" s="1144" t="s">
        <v>460</v>
      </c>
      <c r="E87" s="664" t="s">
        <v>447</v>
      </c>
      <c r="F87" s="601">
        <v>1000</v>
      </c>
      <c r="G87" s="602">
        <v>600</v>
      </c>
      <c r="H87" s="603">
        <v>140</v>
      </c>
      <c r="I87" s="484">
        <v>2</v>
      </c>
      <c r="J87" s="464">
        <f t="shared" si="23"/>
        <v>1.2</v>
      </c>
      <c r="K87" s="464">
        <f t="shared" si="24"/>
        <v>0.16800000000000001</v>
      </c>
      <c r="L87" s="604">
        <f t="shared" si="13"/>
        <v>817.95</v>
      </c>
      <c r="M87" s="460">
        <f t="shared" si="25"/>
        <v>5842.5</v>
      </c>
      <c r="N87" s="460">
        <v>7790</v>
      </c>
      <c r="O87" s="998"/>
      <c r="P87" s="1001"/>
    </row>
    <row r="88" spans="1:17" s="465" customFormat="1" ht="14.1" customHeight="1">
      <c r="A88" s="1178"/>
      <c r="B88" s="1179"/>
      <c r="C88" s="1180"/>
      <c r="D88" s="1144"/>
      <c r="E88" s="726" t="s">
        <v>445</v>
      </c>
      <c r="F88" s="792">
        <v>1000</v>
      </c>
      <c r="G88" s="793">
        <v>600</v>
      </c>
      <c r="H88" s="787">
        <v>150</v>
      </c>
      <c r="I88" s="788">
        <v>2</v>
      </c>
      <c r="J88" s="789">
        <f t="shared" si="23"/>
        <v>1.2</v>
      </c>
      <c r="K88" s="789">
        <f t="shared" si="24"/>
        <v>0.18</v>
      </c>
      <c r="L88" s="790">
        <f t="shared" si="13"/>
        <v>844.98750000000007</v>
      </c>
      <c r="M88" s="791">
        <f t="shared" si="25"/>
        <v>5633.25</v>
      </c>
      <c r="N88" s="791">
        <v>7511</v>
      </c>
      <c r="O88" s="998"/>
      <c r="P88" s="1001"/>
    </row>
    <row r="89" spans="1:17" s="465" customFormat="1" ht="14.1" customHeight="1">
      <c r="A89" s="1178"/>
      <c r="B89" s="1179"/>
      <c r="C89" s="1180"/>
      <c r="D89" s="1144"/>
      <c r="E89" s="726" t="s">
        <v>445</v>
      </c>
      <c r="F89" s="792">
        <v>1200</v>
      </c>
      <c r="G89" s="793">
        <v>600</v>
      </c>
      <c r="H89" s="787">
        <v>150</v>
      </c>
      <c r="I89" s="788">
        <v>2</v>
      </c>
      <c r="J89" s="789">
        <f t="shared" ref="J89" si="29">F89*G89*I89/1000000</f>
        <v>1.44</v>
      </c>
      <c r="K89" s="789">
        <f t="shared" ref="K89" si="30">F89*G89*H89*I89/1000000000</f>
        <v>0.216</v>
      </c>
      <c r="L89" s="790">
        <f t="shared" si="13"/>
        <v>844.98749999999995</v>
      </c>
      <c r="M89" s="791">
        <f t="shared" ref="M89" si="31">N89*(100%-$M$12)</f>
        <v>5633.25</v>
      </c>
      <c r="N89" s="791">
        <v>7511</v>
      </c>
      <c r="O89" s="998"/>
      <c r="P89" s="1001"/>
    </row>
    <row r="90" spans="1:17" s="465" customFormat="1" ht="14.1" customHeight="1">
      <c r="A90" s="1178"/>
      <c r="B90" s="1179"/>
      <c r="C90" s="1180"/>
      <c r="D90" s="1144"/>
      <c r="E90" s="664" t="s">
        <v>447</v>
      </c>
      <c r="F90" s="607">
        <v>1000</v>
      </c>
      <c r="G90" s="608">
        <v>600</v>
      </c>
      <c r="H90" s="603">
        <v>160</v>
      </c>
      <c r="I90" s="482">
        <v>2</v>
      </c>
      <c r="J90" s="464">
        <f t="shared" si="23"/>
        <v>1.2</v>
      </c>
      <c r="K90" s="464">
        <f t="shared" si="24"/>
        <v>0.192</v>
      </c>
      <c r="L90" s="604">
        <f t="shared" si="13"/>
        <v>915</v>
      </c>
      <c r="M90" s="460">
        <f t="shared" si="25"/>
        <v>5718.75</v>
      </c>
      <c r="N90" s="460">
        <v>7625</v>
      </c>
      <c r="O90" s="998"/>
      <c r="P90" s="1001"/>
    </row>
    <row r="91" spans="1:17" s="465" customFormat="1" ht="14.1" customHeight="1">
      <c r="A91" s="1178"/>
      <c r="B91" s="1179"/>
      <c r="C91" s="1180"/>
      <c r="D91" s="1144" t="s">
        <v>459</v>
      </c>
      <c r="E91" s="664" t="s">
        <v>447</v>
      </c>
      <c r="F91" s="607">
        <v>1000</v>
      </c>
      <c r="G91" s="608">
        <v>600</v>
      </c>
      <c r="H91" s="603">
        <v>170</v>
      </c>
      <c r="I91" s="482">
        <v>1</v>
      </c>
      <c r="J91" s="464">
        <f t="shared" si="23"/>
        <v>0.6</v>
      </c>
      <c r="K91" s="464">
        <f t="shared" si="24"/>
        <v>0.10199999999999999</v>
      </c>
      <c r="L91" s="604">
        <f t="shared" si="13"/>
        <v>967.72500000000002</v>
      </c>
      <c r="M91" s="460">
        <f t="shared" si="25"/>
        <v>5692.5</v>
      </c>
      <c r="N91" s="460">
        <v>7590</v>
      </c>
      <c r="O91" s="998"/>
      <c r="P91" s="1001"/>
    </row>
    <row r="92" spans="1:17" s="465" customFormat="1" ht="14.1" customHeight="1">
      <c r="A92" s="1178"/>
      <c r="B92" s="1179"/>
      <c r="C92" s="1180"/>
      <c r="D92" s="1144"/>
      <c r="E92" s="664" t="s">
        <v>447</v>
      </c>
      <c r="F92" s="605">
        <v>1000</v>
      </c>
      <c r="G92" s="606">
        <v>600</v>
      </c>
      <c r="H92" s="603">
        <v>180</v>
      </c>
      <c r="I92" s="482">
        <v>1</v>
      </c>
      <c r="J92" s="464">
        <f t="shared" si="23"/>
        <v>0.6</v>
      </c>
      <c r="K92" s="464">
        <f t="shared" si="24"/>
        <v>0.108</v>
      </c>
      <c r="L92" s="604">
        <f t="shared" si="13"/>
        <v>1020.33</v>
      </c>
      <c r="M92" s="460">
        <f t="shared" si="25"/>
        <v>5668.5</v>
      </c>
      <c r="N92" s="460">
        <v>7558</v>
      </c>
      <c r="O92" s="998"/>
      <c r="P92" s="1001"/>
    </row>
    <row r="93" spans="1:17" s="465" customFormat="1" ht="14.1" customHeight="1">
      <c r="A93" s="1178"/>
      <c r="B93" s="1179"/>
      <c r="C93" s="1180"/>
      <c r="D93" s="1144"/>
      <c r="E93" s="664" t="s">
        <v>447</v>
      </c>
      <c r="F93" s="607">
        <v>1000</v>
      </c>
      <c r="G93" s="608">
        <v>600</v>
      </c>
      <c r="H93" s="603">
        <v>190</v>
      </c>
      <c r="I93" s="482">
        <v>1</v>
      </c>
      <c r="J93" s="464">
        <f t="shared" si="23"/>
        <v>0.6</v>
      </c>
      <c r="K93" s="464">
        <f t="shared" si="24"/>
        <v>0.114</v>
      </c>
      <c r="L93" s="604">
        <f t="shared" si="13"/>
        <v>1069.0350000000001</v>
      </c>
      <c r="M93" s="460">
        <f t="shared" si="25"/>
        <v>5626.5</v>
      </c>
      <c r="N93" s="460">
        <v>7502</v>
      </c>
      <c r="O93" s="998"/>
      <c r="P93" s="1001"/>
    </row>
    <row r="94" spans="1:17" s="465" customFormat="1" ht="14.1" customHeight="1">
      <c r="A94" s="1178"/>
      <c r="B94" s="1179"/>
      <c r="C94" s="1180"/>
      <c r="D94" s="609"/>
      <c r="E94" s="775" t="s">
        <v>447</v>
      </c>
      <c r="F94" s="607">
        <v>1000</v>
      </c>
      <c r="G94" s="608">
        <v>600</v>
      </c>
      <c r="H94" s="603">
        <v>200</v>
      </c>
      <c r="I94" s="482">
        <v>1</v>
      </c>
      <c r="J94" s="464">
        <f t="shared" si="23"/>
        <v>0.6</v>
      </c>
      <c r="K94" s="464">
        <f t="shared" si="24"/>
        <v>0.12</v>
      </c>
      <c r="L94" s="604">
        <f t="shared" si="13"/>
        <v>1117.6500000000001</v>
      </c>
      <c r="M94" s="460">
        <f t="shared" si="25"/>
        <v>5588.25</v>
      </c>
      <c r="N94" s="460">
        <v>7451</v>
      </c>
      <c r="O94" s="998"/>
      <c r="P94" s="1001"/>
    </row>
    <row r="95" spans="1:17" s="465" customFormat="1" ht="14.1" customHeight="1">
      <c r="A95" s="1178"/>
      <c r="B95" s="1179"/>
      <c r="C95" s="1180"/>
      <c r="D95" s="609"/>
      <c r="E95" s="775" t="s">
        <v>447</v>
      </c>
      <c r="F95" s="607">
        <v>1200</v>
      </c>
      <c r="G95" s="608">
        <v>600</v>
      </c>
      <c r="H95" s="603">
        <v>210</v>
      </c>
      <c r="I95" s="482">
        <v>1</v>
      </c>
      <c r="J95" s="464">
        <f t="shared" si="23"/>
        <v>0.72</v>
      </c>
      <c r="K95" s="464">
        <f t="shared" si="24"/>
        <v>0.1512</v>
      </c>
      <c r="L95" s="604">
        <f t="shared" si="13"/>
        <v>1173.5325</v>
      </c>
      <c r="M95" s="460">
        <f t="shared" si="25"/>
        <v>5588.25</v>
      </c>
      <c r="N95" s="460">
        <v>7451</v>
      </c>
      <c r="O95" s="998"/>
      <c r="P95" s="1001"/>
    </row>
    <row r="96" spans="1:17" s="465" customFormat="1" ht="14.1" customHeight="1">
      <c r="A96" s="1181"/>
      <c r="B96" s="1182"/>
      <c r="C96" s="1183"/>
      <c r="D96" s="610"/>
      <c r="E96" s="776" t="s">
        <v>447</v>
      </c>
      <c r="F96" s="611">
        <v>1200</v>
      </c>
      <c r="G96" s="612">
        <v>600</v>
      </c>
      <c r="H96" s="404">
        <v>250</v>
      </c>
      <c r="I96" s="483">
        <v>1</v>
      </c>
      <c r="J96" s="405">
        <f t="shared" si="23"/>
        <v>0.72</v>
      </c>
      <c r="K96" s="405">
        <f t="shared" si="24"/>
        <v>0.18</v>
      </c>
      <c r="L96" s="406">
        <f t="shared" si="13"/>
        <v>1397.0625</v>
      </c>
      <c r="M96" s="461">
        <f t="shared" si="25"/>
        <v>5588.25</v>
      </c>
      <c r="N96" s="461">
        <v>7451</v>
      </c>
      <c r="O96" s="998"/>
      <c r="P96" s="1001"/>
    </row>
    <row r="97" spans="1:16" s="102" customFormat="1" ht="18" customHeight="1">
      <c r="A97" s="1123" t="s">
        <v>218</v>
      </c>
      <c r="B97" s="1097"/>
      <c r="C97" s="1097"/>
      <c r="D97" s="1097"/>
      <c r="E97" s="1097"/>
      <c r="F97" s="1097"/>
      <c r="G97" s="1097"/>
      <c r="H97" s="1097"/>
      <c r="I97" s="1097"/>
      <c r="J97" s="1097"/>
      <c r="K97" s="1097"/>
      <c r="L97" s="1097"/>
      <c r="M97" s="1098"/>
      <c r="N97" s="460">
        <v>0</v>
      </c>
      <c r="O97" s="998"/>
      <c r="P97" s="1001"/>
    </row>
    <row r="98" spans="1:16" ht="14.1" customHeight="1">
      <c r="A98" s="1211" t="s">
        <v>217</v>
      </c>
      <c r="B98" s="1212"/>
      <c r="C98" s="1213"/>
      <c r="D98" s="913" t="s">
        <v>352</v>
      </c>
      <c r="E98" s="686" t="s">
        <v>443</v>
      </c>
      <c r="F98" s="799">
        <v>1000</v>
      </c>
      <c r="G98" s="800">
        <v>600</v>
      </c>
      <c r="H98" s="801">
        <v>50</v>
      </c>
      <c r="I98" s="802">
        <v>4</v>
      </c>
      <c r="J98" s="803">
        <f>F98*G98*I98/1000000</f>
        <v>2.4</v>
      </c>
      <c r="K98" s="803">
        <f>F98*G98*H98*I98/1000000000</f>
        <v>0.12</v>
      </c>
      <c r="L98" s="804">
        <f>M98/1000*H98</f>
        <v>268.5</v>
      </c>
      <c r="M98" s="805">
        <f>N98*(100%-$M$12)</f>
        <v>5370</v>
      </c>
      <c r="N98" s="805">
        <v>7160</v>
      </c>
      <c r="O98" s="998"/>
      <c r="P98" s="1001"/>
    </row>
    <row r="99" spans="1:16" ht="14.1" customHeight="1">
      <c r="A99" s="1214"/>
      <c r="B99" s="1215"/>
      <c r="C99" s="1216"/>
      <c r="D99" s="914" t="s">
        <v>462</v>
      </c>
      <c r="E99" s="712" t="s">
        <v>445</v>
      </c>
      <c r="F99" s="906">
        <v>1000</v>
      </c>
      <c r="G99" s="907">
        <v>600</v>
      </c>
      <c r="H99" s="908">
        <v>100</v>
      </c>
      <c r="I99" s="909">
        <v>2</v>
      </c>
      <c r="J99" s="910">
        <f>F99*G99*I99/1000000</f>
        <v>1.2</v>
      </c>
      <c r="K99" s="910">
        <f>F99*G99*H99*I99/1000000000</f>
        <v>0.12</v>
      </c>
      <c r="L99" s="911">
        <f>M99/1000*H99</f>
        <v>537</v>
      </c>
      <c r="M99" s="912">
        <f>N99*(100%-$M$12)</f>
        <v>5370</v>
      </c>
      <c r="N99" s="912">
        <v>7160</v>
      </c>
      <c r="O99" s="998"/>
      <c r="P99" s="1001"/>
    </row>
    <row r="100" spans="1:16" s="102" customFormat="1" ht="18" customHeight="1">
      <c r="A100" s="1123" t="s">
        <v>30</v>
      </c>
      <c r="B100" s="1097"/>
      <c r="C100" s="1097"/>
      <c r="D100" s="1097"/>
      <c r="E100" s="1097"/>
      <c r="F100" s="1097"/>
      <c r="G100" s="1097"/>
      <c r="H100" s="1097"/>
      <c r="I100" s="1097"/>
      <c r="J100" s="1097"/>
      <c r="K100" s="1097"/>
      <c r="L100" s="1097"/>
      <c r="M100" s="1098"/>
      <c r="N100" s="460">
        <v>0</v>
      </c>
      <c r="O100" s="998"/>
      <c r="P100" s="1001"/>
    </row>
    <row r="101" spans="1:16" ht="14.1" customHeight="1">
      <c r="A101" s="1165" t="s">
        <v>18</v>
      </c>
      <c r="B101" s="1166"/>
      <c r="C101" s="1166"/>
      <c r="D101" s="563" t="s">
        <v>57</v>
      </c>
      <c r="E101" s="666" t="s">
        <v>447</v>
      </c>
      <c r="F101" s="152">
        <v>1000</v>
      </c>
      <c r="G101" s="144">
        <v>600</v>
      </c>
      <c r="H101" s="143">
        <v>50</v>
      </c>
      <c r="I101" s="27">
        <v>6</v>
      </c>
      <c r="J101" s="142">
        <f>F101*G101*I101/1000000</f>
        <v>3.6</v>
      </c>
      <c r="K101" s="142">
        <f>F101*G101*H101*I101/1000000000</f>
        <v>0.18</v>
      </c>
      <c r="L101" s="40">
        <f t="shared" ref="L101:L116" si="32">M101*K101/J101</f>
        <v>226.98749999999998</v>
      </c>
      <c r="M101" s="12">
        <f>N101*(100%-$M$12)</f>
        <v>4539.75</v>
      </c>
      <c r="N101" s="12">
        <v>6053</v>
      </c>
      <c r="O101" s="998"/>
      <c r="P101" s="1001"/>
    </row>
    <row r="102" spans="1:16" ht="14.1" customHeight="1">
      <c r="A102" s="1168"/>
      <c r="B102" s="1169"/>
      <c r="C102" s="1169"/>
      <c r="D102" s="23"/>
      <c r="E102" s="667" t="s">
        <v>447</v>
      </c>
      <c r="F102" s="44">
        <v>1000</v>
      </c>
      <c r="G102" s="20">
        <v>600</v>
      </c>
      <c r="H102" s="87">
        <v>60</v>
      </c>
      <c r="I102" s="31">
        <v>6</v>
      </c>
      <c r="J102" s="88">
        <f t="shared" ref="J102:J114" si="33">F102*G102*I102/1000000</f>
        <v>3.6</v>
      </c>
      <c r="K102" s="88">
        <f t="shared" ref="K102:K114" si="34">F102*G102*H102*I102/1000000000</f>
        <v>0.216</v>
      </c>
      <c r="L102" s="89">
        <f t="shared" si="32"/>
        <v>272.38499999999999</v>
      </c>
      <c r="M102" s="127">
        <f t="shared" ref="M102:M116" si="35">N102*(100%-$M$12)</f>
        <v>4539.75</v>
      </c>
      <c r="N102" s="127">
        <v>6053</v>
      </c>
      <c r="O102" s="998"/>
      <c r="P102" s="1001"/>
    </row>
    <row r="103" spans="1:16" ht="14.1" customHeight="1">
      <c r="A103" s="1168"/>
      <c r="B103" s="1169"/>
      <c r="C103" s="1169"/>
      <c r="D103" s="1084"/>
      <c r="E103" s="667" t="s">
        <v>447</v>
      </c>
      <c r="F103" s="44">
        <v>1000</v>
      </c>
      <c r="G103" s="20">
        <v>600</v>
      </c>
      <c r="H103" s="87">
        <v>70</v>
      </c>
      <c r="I103" s="31">
        <v>4</v>
      </c>
      <c r="J103" s="88">
        <f t="shared" si="33"/>
        <v>2.4</v>
      </c>
      <c r="K103" s="88">
        <f t="shared" si="34"/>
        <v>0.16800000000000001</v>
      </c>
      <c r="L103" s="89">
        <f t="shared" si="32"/>
        <v>317.78250000000003</v>
      </c>
      <c r="M103" s="127">
        <f t="shared" si="35"/>
        <v>4539.75</v>
      </c>
      <c r="N103" s="127">
        <v>6053</v>
      </c>
      <c r="O103" s="998"/>
      <c r="P103" s="1001"/>
    </row>
    <row r="104" spans="1:16" ht="14.1" customHeight="1">
      <c r="A104" s="1168"/>
      <c r="B104" s="1169"/>
      <c r="C104" s="1169"/>
      <c r="D104" s="1084"/>
      <c r="E104" s="667" t="s">
        <v>447</v>
      </c>
      <c r="F104" s="44">
        <v>1000</v>
      </c>
      <c r="G104" s="20">
        <v>600</v>
      </c>
      <c r="H104" s="87">
        <v>80</v>
      </c>
      <c r="I104" s="31">
        <v>4</v>
      </c>
      <c r="J104" s="88">
        <f t="shared" si="33"/>
        <v>2.4</v>
      </c>
      <c r="K104" s="88">
        <f t="shared" si="34"/>
        <v>0.192</v>
      </c>
      <c r="L104" s="89">
        <f t="shared" si="32"/>
        <v>363.18000000000006</v>
      </c>
      <c r="M104" s="127">
        <f t="shared" si="35"/>
        <v>4539.75</v>
      </c>
      <c r="N104" s="127">
        <v>6053</v>
      </c>
      <c r="O104" s="998"/>
      <c r="P104" s="1001"/>
    </row>
    <row r="105" spans="1:16" ht="14.1" customHeight="1">
      <c r="A105" s="1168"/>
      <c r="B105" s="1169"/>
      <c r="C105" s="1169"/>
      <c r="D105" s="1084"/>
      <c r="E105" s="667" t="s">
        <v>447</v>
      </c>
      <c r="F105" s="44">
        <v>1000</v>
      </c>
      <c r="G105" s="20">
        <v>600</v>
      </c>
      <c r="H105" s="87">
        <v>90</v>
      </c>
      <c r="I105" s="31">
        <v>4</v>
      </c>
      <c r="J105" s="88">
        <f t="shared" si="33"/>
        <v>2.4</v>
      </c>
      <c r="K105" s="88">
        <f t="shared" si="34"/>
        <v>0.216</v>
      </c>
      <c r="L105" s="89">
        <f t="shared" si="32"/>
        <v>408.57750000000004</v>
      </c>
      <c r="M105" s="127">
        <f t="shared" si="35"/>
        <v>4539.75</v>
      </c>
      <c r="N105" s="127">
        <v>6053</v>
      </c>
      <c r="O105" s="998"/>
      <c r="P105" s="1001"/>
    </row>
    <row r="106" spans="1:16" ht="14.1" customHeight="1">
      <c r="A106" s="1168"/>
      <c r="B106" s="1169"/>
      <c r="C106" s="1169"/>
      <c r="D106" s="1084"/>
      <c r="E106" s="667" t="s">
        <v>447</v>
      </c>
      <c r="F106" s="44">
        <v>1000</v>
      </c>
      <c r="G106" s="20">
        <v>600</v>
      </c>
      <c r="H106" s="87">
        <v>100</v>
      </c>
      <c r="I106" s="31">
        <v>3</v>
      </c>
      <c r="J106" s="88">
        <f t="shared" si="33"/>
        <v>1.8</v>
      </c>
      <c r="K106" s="88">
        <f t="shared" si="34"/>
        <v>0.18</v>
      </c>
      <c r="L106" s="89">
        <f t="shared" si="32"/>
        <v>453.97499999999997</v>
      </c>
      <c r="M106" s="127">
        <f t="shared" si="35"/>
        <v>4539.75</v>
      </c>
      <c r="N106" s="127">
        <v>6053</v>
      </c>
      <c r="O106" s="998"/>
      <c r="P106" s="1001"/>
    </row>
    <row r="107" spans="1:16" ht="14.1" customHeight="1">
      <c r="A107" s="1168"/>
      <c r="B107" s="1169"/>
      <c r="C107" s="1169"/>
      <c r="D107" s="1084"/>
      <c r="E107" s="667" t="s">
        <v>447</v>
      </c>
      <c r="F107" s="44">
        <v>1000</v>
      </c>
      <c r="G107" s="20">
        <v>600</v>
      </c>
      <c r="H107" s="87">
        <v>110</v>
      </c>
      <c r="I107" s="486">
        <v>3</v>
      </c>
      <c r="J107" s="487">
        <f t="shared" si="33"/>
        <v>1.8</v>
      </c>
      <c r="K107" s="487">
        <f t="shared" si="34"/>
        <v>0.19800000000000001</v>
      </c>
      <c r="L107" s="89">
        <f t="shared" si="32"/>
        <v>499.3725</v>
      </c>
      <c r="M107" s="127">
        <f t="shared" si="35"/>
        <v>4539.75</v>
      </c>
      <c r="N107" s="127">
        <v>6053</v>
      </c>
      <c r="O107" s="998"/>
      <c r="P107" s="1001"/>
    </row>
    <row r="108" spans="1:16" ht="14.1" customHeight="1">
      <c r="A108" s="1168"/>
      <c r="B108" s="1169"/>
      <c r="C108" s="1169"/>
      <c r="D108" s="1084"/>
      <c r="E108" s="667" t="s">
        <v>447</v>
      </c>
      <c r="F108" s="44">
        <v>1000</v>
      </c>
      <c r="G108" s="20">
        <v>600</v>
      </c>
      <c r="H108" s="87">
        <v>120</v>
      </c>
      <c r="I108" s="31">
        <v>3</v>
      </c>
      <c r="J108" s="88">
        <f t="shared" si="33"/>
        <v>1.8</v>
      </c>
      <c r="K108" s="88">
        <f t="shared" si="34"/>
        <v>0.216</v>
      </c>
      <c r="L108" s="89">
        <f t="shared" si="32"/>
        <v>544.77</v>
      </c>
      <c r="M108" s="127">
        <f t="shared" si="35"/>
        <v>4539.75</v>
      </c>
      <c r="N108" s="127">
        <v>6053</v>
      </c>
      <c r="O108" s="998"/>
      <c r="P108" s="1001"/>
    </row>
    <row r="109" spans="1:16" ht="14.1" customHeight="1">
      <c r="A109" s="1168"/>
      <c r="B109" s="1169"/>
      <c r="C109" s="1169"/>
      <c r="D109" s="564"/>
      <c r="E109" s="667" t="s">
        <v>447</v>
      </c>
      <c r="F109" s="44">
        <v>1000</v>
      </c>
      <c r="G109" s="20">
        <v>600</v>
      </c>
      <c r="H109" s="87">
        <v>130</v>
      </c>
      <c r="I109" s="31">
        <v>2</v>
      </c>
      <c r="J109" s="88">
        <f t="shared" si="33"/>
        <v>1.2</v>
      </c>
      <c r="K109" s="88">
        <f t="shared" si="34"/>
        <v>0.156</v>
      </c>
      <c r="L109" s="89">
        <f t="shared" si="32"/>
        <v>590.16750000000002</v>
      </c>
      <c r="M109" s="127">
        <f t="shared" si="35"/>
        <v>4539.75</v>
      </c>
      <c r="N109" s="127">
        <v>6053</v>
      </c>
      <c r="O109" s="998"/>
      <c r="P109" s="1001"/>
    </row>
    <row r="110" spans="1:16" ht="14.1" customHeight="1">
      <c r="A110" s="1168"/>
      <c r="B110" s="1169"/>
      <c r="C110" s="1169"/>
      <c r="D110" s="1084"/>
      <c r="E110" s="667" t="s">
        <v>447</v>
      </c>
      <c r="F110" s="44">
        <v>1000</v>
      </c>
      <c r="G110" s="20">
        <v>600</v>
      </c>
      <c r="H110" s="87">
        <v>140</v>
      </c>
      <c r="I110" s="31">
        <v>2</v>
      </c>
      <c r="J110" s="88">
        <f t="shared" si="33"/>
        <v>1.2</v>
      </c>
      <c r="K110" s="88">
        <f t="shared" si="34"/>
        <v>0.16800000000000001</v>
      </c>
      <c r="L110" s="89">
        <f t="shared" si="32"/>
        <v>635.56500000000005</v>
      </c>
      <c r="M110" s="127">
        <f t="shared" si="35"/>
        <v>4539.75</v>
      </c>
      <c r="N110" s="127">
        <v>6053</v>
      </c>
      <c r="O110" s="998"/>
      <c r="P110" s="1001"/>
    </row>
    <row r="111" spans="1:16" ht="14.1" customHeight="1">
      <c r="A111" s="1168"/>
      <c r="B111" s="1169"/>
      <c r="C111" s="1169"/>
      <c r="D111" s="1084"/>
      <c r="E111" s="667" t="s">
        <v>447</v>
      </c>
      <c r="F111" s="44">
        <v>1000</v>
      </c>
      <c r="G111" s="20">
        <v>600</v>
      </c>
      <c r="H111" s="87">
        <v>150</v>
      </c>
      <c r="I111" s="31">
        <v>2</v>
      </c>
      <c r="J111" s="88">
        <f t="shared" si="33"/>
        <v>1.2</v>
      </c>
      <c r="K111" s="88">
        <f t="shared" si="34"/>
        <v>0.18</v>
      </c>
      <c r="L111" s="89">
        <f t="shared" si="32"/>
        <v>680.96249999999998</v>
      </c>
      <c r="M111" s="127">
        <f t="shared" si="35"/>
        <v>4539.75</v>
      </c>
      <c r="N111" s="127">
        <v>6053</v>
      </c>
      <c r="O111" s="998"/>
      <c r="P111" s="1001"/>
    </row>
    <row r="112" spans="1:16" ht="14.1" customHeight="1">
      <c r="A112" s="1168"/>
      <c r="B112" s="1169"/>
      <c r="C112" s="1169"/>
      <c r="D112" s="115"/>
      <c r="E112" s="668" t="s">
        <v>447</v>
      </c>
      <c r="F112" s="44">
        <v>1000</v>
      </c>
      <c r="G112" s="20">
        <v>600</v>
      </c>
      <c r="H112" s="137">
        <v>160</v>
      </c>
      <c r="I112" s="31">
        <v>2</v>
      </c>
      <c r="J112" s="88">
        <f t="shared" si="33"/>
        <v>1.2</v>
      </c>
      <c r="K112" s="88">
        <f t="shared" si="34"/>
        <v>0.192</v>
      </c>
      <c r="L112" s="89">
        <f t="shared" si="32"/>
        <v>726.36000000000013</v>
      </c>
      <c r="M112" s="127">
        <f t="shared" si="35"/>
        <v>4539.75</v>
      </c>
      <c r="N112" s="127">
        <v>6053</v>
      </c>
      <c r="O112" s="998"/>
      <c r="P112" s="1001"/>
    </row>
    <row r="113" spans="1:16" ht="14.1" customHeight="1">
      <c r="A113" s="1168"/>
      <c r="B113" s="1169"/>
      <c r="C113" s="1169"/>
      <c r="D113" s="115"/>
      <c r="E113" s="668" t="s">
        <v>447</v>
      </c>
      <c r="F113" s="44">
        <v>1000</v>
      </c>
      <c r="G113" s="20">
        <v>600</v>
      </c>
      <c r="H113" s="35">
        <v>170</v>
      </c>
      <c r="I113" s="31">
        <v>2</v>
      </c>
      <c r="J113" s="88">
        <f t="shared" si="33"/>
        <v>1.2</v>
      </c>
      <c r="K113" s="88">
        <f t="shared" si="34"/>
        <v>0.20399999999999999</v>
      </c>
      <c r="L113" s="89">
        <f t="shared" si="32"/>
        <v>771.75749999999994</v>
      </c>
      <c r="M113" s="127">
        <f t="shared" si="35"/>
        <v>4539.75</v>
      </c>
      <c r="N113" s="127">
        <v>6053</v>
      </c>
      <c r="O113" s="998"/>
      <c r="P113" s="1001"/>
    </row>
    <row r="114" spans="1:16" ht="14.1" customHeight="1">
      <c r="A114" s="1168"/>
      <c r="B114" s="1169"/>
      <c r="C114" s="1169"/>
      <c r="D114" s="115"/>
      <c r="E114" s="668" t="s">
        <v>447</v>
      </c>
      <c r="F114" s="44">
        <v>1000</v>
      </c>
      <c r="G114" s="20">
        <v>600</v>
      </c>
      <c r="H114" s="87">
        <v>180</v>
      </c>
      <c r="I114" s="31">
        <v>2</v>
      </c>
      <c r="J114" s="88">
        <f t="shared" si="33"/>
        <v>1.2</v>
      </c>
      <c r="K114" s="88">
        <f t="shared" si="34"/>
        <v>0.216</v>
      </c>
      <c r="L114" s="89">
        <f t="shared" si="32"/>
        <v>817.15500000000009</v>
      </c>
      <c r="M114" s="127">
        <f t="shared" si="35"/>
        <v>4539.75</v>
      </c>
      <c r="N114" s="127">
        <v>6053</v>
      </c>
      <c r="O114" s="998"/>
      <c r="P114" s="1001"/>
    </row>
    <row r="115" spans="1:16" ht="14.1" customHeight="1">
      <c r="A115" s="1168"/>
      <c r="B115" s="1169"/>
      <c r="C115" s="1169"/>
      <c r="D115" s="23"/>
      <c r="E115" s="667" t="s">
        <v>447</v>
      </c>
      <c r="F115" s="44">
        <v>1000</v>
      </c>
      <c r="G115" s="20">
        <v>600</v>
      </c>
      <c r="H115" s="87">
        <v>190</v>
      </c>
      <c r="I115" s="31">
        <v>2</v>
      </c>
      <c r="J115" s="88">
        <f>F115*G115*I115/1000000</f>
        <v>1.2</v>
      </c>
      <c r="K115" s="88">
        <f>F115*G115*H115*I115/1000000000</f>
        <v>0.22800000000000001</v>
      </c>
      <c r="L115" s="89">
        <f t="shared" si="32"/>
        <v>862.55250000000012</v>
      </c>
      <c r="M115" s="127">
        <f t="shared" si="35"/>
        <v>4539.75</v>
      </c>
      <c r="N115" s="127">
        <v>6053</v>
      </c>
      <c r="O115" s="998"/>
      <c r="P115" s="1001"/>
    </row>
    <row r="116" spans="1:16" ht="14.1" customHeight="1">
      <c r="A116" s="1171"/>
      <c r="B116" s="1172"/>
      <c r="C116" s="1172"/>
      <c r="D116" s="43"/>
      <c r="E116" s="670" t="s">
        <v>447</v>
      </c>
      <c r="F116" s="45">
        <v>1000</v>
      </c>
      <c r="G116" s="37">
        <v>600</v>
      </c>
      <c r="H116" s="153">
        <v>200</v>
      </c>
      <c r="I116" s="38">
        <v>2</v>
      </c>
      <c r="J116" s="130">
        <f>F116*G116*I116/1000000</f>
        <v>1.2</v>
      </c>
      <c r="K116" s="130">
        <f>F116*G116*H116*I116/1000000000</f>
        <v>0.24</v>
      </c>
      <c r="L116" s="154">
        <f t="shared" si="32"/>
        <v>907.95</v>
      </c>
      <c r="M116" s="131">
        <f t="shared" si="35"/>
        <v>4539.75</v>
      </c>
      <c r="N116" s="131">
        <v>6053</v>
      </c>
      <c r="O116" s="998"/>
      <c r="P116" s="1001"/>
    </row>
    <row r="117" spans="1:16" s="102" customFormat="1" ht="30" customHeight="1">
      <c r="A117" s="1143" t="s">
        <v>31</v>
      </c>
      <c r="B117" s="1101"/>
      <c r="C117" s="1101"/>
      <c r="D117" s="1101"/>
      <c r="E117" s="1101"/>
      <c r="F117" s="1101"/>
      <c r="G117" s="1101"/>
      <c r="H117" s="1101"/>
      <c r="I117" s="1101"/>
      <c r="J117" s="1101"/>
      <c r="K117" s="1101"/>
      <c r="L117" s="1101"/>
      <c r="M117" s="1102"/>
      <c r="N117" s="460">
        <v>0</v>
      </c>
      <c r="O117" s="998"/>
      <c r="P117" s="1001"/>
    </row>
    <row r="118" spans="1:16" ht="14.1" customHeight="1">
      <c r="A118" s="1165" t="s">
        <v>38</v>
      </c>
      <c r="B118" s="1166"/>
      <c r="C118" s="1167"/>
      <c r="D118" s="42" t="s">
        <v>50</v>
      </c>
      <c r="E118" s="666" t="s">
        <v>447</v>
      </c>
      <c r="F118" s="123">
        <v>1200</v>
      </c>
      <c r="G118" s="25">
        <v>200</v>
      </c>
      <c r="H118" s="124">
        <v>50</v>
      </c>
      <c r="I118" s="27">
        <v>14</v>
      </c>
      <c r="J118" s="28">
        <f>F118*G118*I118/1000000</f>
        <v>3.36</v>
      </c>
      <c r="K118" s="28">
        <f>F118*G118*H118*I118/1000000000</f>
        <v>0.16800000000000001</v>
      </c>
      <c r="L118" s="12">
        <f t="shared" ref="L118:L149" si="36">M118/1000*H118</f>
        <v>284.17500000000001</v>
      </c>
      <c r="M118" s="12">
        <f>N118*(100%-$M$12)</f>
        <v>5683.5</v>
      </c>
      <c r="N118" s="12">
        <v>7578</v>
      </c>
      <c r="O118" s="998"/>
      <c r="P118" s="1001"/>
    </row>
    <row r="119" spans="1:16" ht="14.1" customHeight="1">
      <c r="A119" s="1168"/>
      <c r="B119" s="1169"/>
      <c r="C119" s="1170"/>
      <c r="D119" s="138"/>
      <c r="E119" s="667" t="s">
        <v>447</v>
      </c>
      <c r="F119" s="85">
        <v>1200</v>
      </c>
      <c r="G119" s="9">
        <v>200</v>
      </c>
      <c r="H119" s="125">
        <v>60</v>
      </c>
      <c r="I119" s="10">
        <v>12</v>
      </c>
      <c r="J119" s="126">
        <f t="shared" ref="J119:J133" si="37">F119*G119*I119/1000000</f>
        <v>2.88</v>
      </c>
      <c r="K119" s="126">
        <f t="shared" ref="K119:K133" si="38">F119*G119*H119*I119/1000000000</f>
        <v>0.17280000000000001</v>
      </c>
      <c r="L119" s="127">
        <f t="shared" si="36"/>
        <v>341.01000000000005</v>
      </c>
      <c r="M119" s="127">
        <f t="shared" ref="M119:M149" si="39">N119*(100%-$M$12)</f>
        <v>5683.5</v>
      </c>
      <c r="N119" s="127">
        <v>7578</v>
      </c>
      <c r="O119" s="998"/>
      <c r="P119" s="1001"/>
    </row>
    <row r="120" spans="1:16" ht="14.1" customHeight="1">
      <c r="A120" s="1168"/>
      <c r="B120" s="1169"/>
      <c r="C120" s="1170"/>
      <c r="D120" s="138"/>
      <c r="E120" s="667" t="s">
        <v>447</v>
      </c>
      <c r="F120" s="85">
        <v>1200</v>
      </c>
      <c r="G120" s="9">
        <v>200</v>
      </c>
      <c r="H120" s="125">
        <v>70</v>
      </c>
      <c r="I120" s="10">
        <v>10</v>
      </c>
      <c r="J120" s="126">
        <f t="shared" si="37"/>
        <v>2.4</v>
      </c>
      <c r="K120" s="126">
        <f t="shared" si="38"/>
        <v>0.16800000000000001</v>
      </c>
      <c r="L120" s="127">
        <f t="shared" si="36"/>
        <v>397.84500000000003</v>
      </c>
      <c r="M120" s="127">
        <f t="shared" si="39"/>
        <v>5683.5</v>
      </c>
      <c r="N120" s="127">
        <v>7578</v>
      </c>
      <c r="O120" s="998"/>
      <c r="P120" s="1001"/>
    </row>
    <row r="121" spans="1:16" ht="14.1" customHeight="1">
      <c r="A121" s="1168"/>
      <c r="B121" s="1169"/>
      <c r="C121" s="1170"/>
      <c r="D121" s="138"/>
      <c r="E121" s="667" t="s">
        <v>447</v>
      </c>
      <c r="F121" s="85">
        <v>1200</v>
      </c>
      <c r="G121" s="9">
        <v>200</v>
      </c>
      <c r="H121" s="125">
        <v>80</v>
      </c>
      <c r="I121" s="10">
        <v>10</v>
      </c>
      <c r="J121" s="126">
        <f t="shared" si="37"/>
        <v>2.4</v>
      </c>
      <c r="K121" s="126">
        <f t="shared" si="38"/>
        <v>0.192</v>
      </c>
      <c r="L121" s="127">
        <f t="shared" si="36"/>
        <v>454.68000000000006</v>
      </c>
      <c r="M121" s="127">
        <f t="shared" si="39"/>
        <v>5683.5</v>
      </c>
      <c r="N121" s="127">
        <v>7578</v>
      </c>
      <c r="O121" s="998"/>
      <c r="P121" s="1001"/>
    </row>
    <row r="122" spans="1:16" ht="14.1" customHeight="1">
      <c r="A122" s="1168"/>
      <c r="B122" s="1169"/>
      <c r="C122" s="1170"/>
      <c r="D122" s="1084"/>
      <c r="E122" s="667" t="s">
        <v>447</v>
      </c>
      <c r="F122" s="85">
        <v>1200</v>
      </c>
      <c r="G122" s="9">
        <v>200</v>
      </c>
      <c r="H122" s="125">
        <v>90</v>
      </c>
      <c r="I122" s="10">
        <v>8</v>
      </c>
      <c r="J122" s="126">
        <f t="shared" si="37"/>
        <v>1.92</v>
      </c>
      <c r="K122" s="126">
        <f t="shared" si="38"/>
        <v>0.17280000000000001</v>
      </c>
      <c r="L122" s="127">
        <f t="shared" si="36"/>
        <v>511.51500000000004</v>
      </c>
      <c r="M122" s="127">
        <f t="shared" si="39"/>
        <v>5683.5</v>
      </c>
      <c r="N122" s="127">
        <v>7578</v>
      </c>
      <c r="O122" s="998"/>
      <c r="P122" s="1001"/>
    </row>
    <row r="123" spans="1:16" ht="14.1" customHeight="1">
      <c r="A123" s="1168"/>
      <c r="B123" s="1169"/>
      <c r="C123" s="1170"/>
      <c r="D123" s="1084"/>
      <c r="E123" s="667" t="s">
        <v>447</v>
      </c>
      <c r="F123" s="85">
        <v>1200</v>
      </c>
      <c r="G123" s="9">
        <v>200</v>
      </c>
      <c r="H123" s="125">
        <v>100</v>
      </c>
      <c r="I123" s="10">
        <v>8</v>
      </c>
      <c r="J123" s="126">
        <f t="shared" si="37"/>
        <v>1.92</v>
      </c>
      <c r="K123" s="126">
        <f t="shared" si="38"/>
        <v>0.192</v>
      </c>
      <c r="L123" s="127">
        <f t="shared" si="36"/>
        <v>568.35</v>
      </c>
      <c r="M123" s="127">
        <f t="shared" si="39"/>
        <v>5683.5</v>
      </c>
      <c r="N123" s="127">
        <v>7578</v>
      </c>
      <c r="O123" s="998"/>
      <c r="P123" s="1001"/>
    </row>
    <row r="124" spans="1:16" ht="14.1" customHeight="1">
      <c r="A124" s="1168"/>
      <c r="B124" s="1169"/>
      <c r="C124" s="1170"/>
      <c r="D124" s="1084"/>
      <c r="E124" s="667" t="s">
        <v>447</v>
      </c>
      <c r="F124" s="85">
        <v>1200</v>
      </c>
      <c r="G124" s="9">
        <v>200</v>
      </c>
      <c r="H124" s="125">
        <v>110</v>
      </c>
      <c r="I124" s="10">
        <v>6</v>
      </c>
      <c r="J124" s="126">
        <f t="shared" si="37"/>
        <v>1.44</v>
      </c>
      <c r="K124" s="126">
        <f t="shared" si="38"/>
        <v>0.15840000000000001</v>
      </c>
      <c r="L124" s="127">
        <f t="shared" si="36"/>
        <v>625.18500000000006</v>
      </c>
      <c r="M124" s="127">
        <f t="shared" si="39"/>
        <v>5683.5</v>
      </c>
      <c r="N124" s="127">
        <v>7578</v>
      </c>
      <c r="O124" s="998"/>
      <c r="P124" s="1001"/>
    </row>
    <row r="125" spans="1:16" ht="14.1" customHeight="1">
      <c r="A125" s="1168"/>
      <c r="B125" s="1169"/>
      <c r="C125" s="1170"/>
      <c r="D125" s="138"/>
      <c r="E125" s="667" t="s">
        <v>447</v>
      </c>
      <c r="F125" s="85">
        <v>1200</v>
      </c>
      <c r="G125" s="9">
        <v>200</v>
      </c>
      <c r="H125" s="125">
        <v>120</v>
      </c>
      <c r="I125" s="10">
        <v>6</v>
      </c>
      <c r="J125" s="126">
        <f t="shared" si="37"/>
        <v>1.44</v>
      </c>
      <c r="K125" s="126">
        <f t="shared" si="38"/>
        <v>0.17280000000000001</v>
      </c>
      <c r="L125" s="127">
        <f t="shared" si="36"/>
        <v>682.0200000000001</v>
      </c>
      <c r="M125" s="127">
        <f t="shared" si="39"/>
        <v>5683.5</v>
      </c>
      <c r="N125" s="127">
        <v>7578</v>
      </c>
      <c r="O125" s="998"/>
      <c r="P125" s="1001"/>
    </row>
    <row r="126" spans="1:16" ht="14.1" customHeight="1">
      <c r="A126" s="1168"/>
      <c r="B126" s="1169"/>
      <c r="C126" s="1170"/>
      <c r="D126" s="138"/>
      <c r="E126" s="667" t="s">
        <v>447</v>
      </c>
      <c r="F126" s="85">
        <v>1200</v>
      </c>
      <c r="G126" s="9">
        <v>200</v>
      </c>
      <c r="H126" s="125">
        <v>130</v>
      </c>
      <c r="I126" s="10">
        <v>6</v>
      </c>
      <c r="J126" s="126">
        <f t="shared" si="37"/>
        <v>1.44</v>
      </c>
      <c r="K126" s="126">
        <f t="shared" si="38"/>
        <v>0.18720000000000001</v>
      </c>
      <c r="L126" s="127">
        <f t="shared" si="36"/>
        <v>738.85500000000002</v>
      </c>
      <c r="M126" s="127">
        <f t="shared" si="39"/>
        <v>5683.5</v>
      </c>
      <c r="N126" s="127">
        <v>7578</v>
      </c>
      <c r="O126" s="998"/>
      <c r="P126" s="1001"/>
    </row>
    <row r="127" spans="1:16" ht="14.1" customHeight="1">
      <c r="A127" s="1168"/>
      <c r="B127" s="1169"/>
      <c r="C127" s="1170"/>
      <c r="D127" s="138"/>
      <c r="E127" s="667" t="s">
        <v>447</v>
      </c>
      <c r="F127" s="85">
        <v>1200</v>
      </c>
      <c r="G127" s="9">
        <v>200</v>
      </c>
      <c r="H127" s="125">
        <v>140</v>
      </c>
      <c r="I127" s="10">
        <v>4</v>
      </c>
      <c r="J127" s="126">
        <f t="shared" si="37"/>
        <v>0.96</v>
      </c>
      <c r="K127" s="126">
        <f t="shared" si="38"/>
        <v>0.13439999999999999</v>
      </c>
      <c r="L127" s="127">
        <f t="shared" si="36"/>
        <v>795.69</v>
      </c>
      <c r="M127" s="127">
        <f t="shared" si="39"/>
        <v>5683.5</v>
      </c>
      <c r="N127" s="127">
        <v>7578</v>
      </c>
      <c r="O127" s="998"/>
      <c r="P127" s="1001"/>
    </row>
    <row r="128" spans="1:16" ht="14.1" customHeight="1">
      <c r="A128" s="1168"/>
      <c r="B128" s="1169"/>
      <c r="C128" s="1170"/>
      <c r="D128" s="138"/>
      <c r="E128" s="667" t="s">
        <v>447</v>
      </c>
      <c r="F128" s="85">
        <v>1200</v>
      </c>
      <c r="G128" s="9">
        <v>200</v>
      </c>
      <c r="H128" s="125">
        <v>150</v>
      </c>
      <c r="I128" s="10">
        <v>4</v>
      </c>
      <c r="J128" s="126">
        <f t="shared" si="37"/>
        <v>0.96</v>
      </c>
      <c r="K128" s="126">
        <f t="shared" si="38"/>
        <v>0.14399999999999999</v>
      </c>
      <c r="L128" s="127">
        <f t="shared" si="36"/>
        <v>852.52500000000009</v>
      </c>
      <c r="M128" s="127">
        <f t="shared" si="39"/>
        <v>5683.5</v>
      </c>
      <c r="N128" s="127">
        <v>7578</v>
      </c>
      <c r="O128" s="998"/>
      <c r="P128" s="1001"/>
    </row>
    <row r="129" spans="1:16" ht="14.1" customHeight="1">
      <c r="A129" s="1168"/>
      <c r="B129" s="1169"/>
      <c r="C129" s="1170"/>
      <c r="D129" s="138"/>
      <c r="E129" s="667" t="s">
        <v>447</v>
      </c>
      <c r="F129" s="85">
        <v>1200</v>
      </c>
      <c r="G129" s="9">
        <v>200</v>
      </c>
      <c r="H129" s="125">
        <v>160</v>
      </c>
      <c r="I129" s="10">
        <v>4</v>
      </c>
      <c r="J129" s="126">
        <f t="shared" si="37"/>
        <v>0.96</v>
      </c>
      <c r="K129" s="126">
        <f t="shared" si="38"/>
        <v>0.15359999999999999</v>
      </c>
      <c r="L129" s="127">
        <f t="shared" si="36"/>
        <v>909.36000000000013</v>
      </c>
      <c r="M129" s="127">
        <f t="shared" si="39"/>
        <v>5683.5</v>
      </c>
      <c r="N129" s="127">
        <v>7578</v>
      </c>
      <c r="O129" s="998"/>
      <c r="P129" s="1001"/>
    </row>
    <row r="130" spans="1:16" ht="14.1" customHeight="1">
      <c r="A130" s="1168"/>
      <c r="B130" s="1169"/>
      <c r="C130" s="1170"/>
      <c r="D130" s="138"/>
      <c r="E130" s="667" t="s">
        <v>447</v>
      </c>
      <c r="F130" s="85">
        <v>1200</v>
      </c>
      <c r="G130" s="9">
        <v>200</v>
      </c>
      <c r="H130" s="125">
        <v>170</v>
      </c>
      <c r="I130" s="10">
        <v>4</v>
      </c>
      <c r="J130" s="126">
        <f t="shared" si="37"/>
        <v>0.96</v>
      </c>
      <c r="K130" s="126">
        <f t="shared" si="38"/>
        <v>0.16320000000000001</v>
      </c>
      <c r="L130" s="127">
        <f t="shared" si="36"/>
        <v>966.19500000000005</v>
      </c>
      <c r="M130" s="127">
        <f t="shared" si="39"/>
        <v>5683.5</v>
      </c>
      <c r="N130" s="127">
        <v>7578</v>
      </c>
      <c r="O130" s="998"/>
      <c r="P130" s="1001"/>
    </row>
    <row r="131" spans="1:16" ht="14.1" customHeight="1">
      <c r="A131" s="1168"/>
      <c r="B131" s="1169"/>
      <c r="C131" s="1170"/>
      <c r="D131" s="138"/>
      <c r="E131" s="667" t="s">
        <v>447</v>
      </c>
      <c r="F131" s="85">
        <v>1200</v>
      </c>
      <c r="G131" s="9">
        <v>200</v>
      </c>
      <c r="H131" s="125">
        <v>180</v>
      </c>
      <c r="I131" s="10">
        <v>4</v>
      </c>
      <c r="J131" s="126">
        <f t="shared" si="37"/>
        <v>0.96</v>
      </c>
      <c r="K131" s="126">
        <f t="shared" si="38"/>
        <v>0.17280000000000001</v>
      </c>
      <c r="L131" s="127">
        <f t="shared" si="36"/>
        <v>1023.0300000000001</v>
      </c>
      <c r="M131" s="127">
        <f t="shared" si="39"/>
        <v>5683.5</v>
      </c>
      <c r="N131" s="127">
        <v>7578</v>
      </c>
      <c r="O131" s="998"/>
      <c r="P131" s="1001"/>
    </row>
    <row r="132" spans="1:16" ht="14.1" customHeight="1">
      <c r="A132" s="1168"/>
      <c r="B132" s="1169"/>
      <c r="C132" s="1170"/>
      <c r="D132" s="138"/>
      <c r="E132" s="667" t="s">
        <v>447</v>
      </c>
      <c r="F132" s="85">
        <v>1200</v>
      </c>
      <c r="G132" s="9">
        <v>200</v>
      </c>
      <c r="H132" s="125">
        <v>190</v>
      </c>
      <c r="I132" s="31">
        <v>4</v>
      </c>
      <c r="J132" s="126">
        <f t="shared" si="37"/>
        <v>0.96</v>
      </c>
      <c r="K132" s="126">
        <f t="shared" si="38"/>
        <v>0.18240000000000001</v>
      </c>
      <c r="L132" s="127">
        <f t="shared" si="36"/>
        <v>1079.865</v>
      </c>
      <c r="M132" s="127">
        <f t="shared" si="39"/>
        <v>5683.5</v>
      </c>
      <c r="N132" s="127">
        <v>7578</v>
      </c>
      <c r="O132" s="998"/>
      <c r="P132" s="1001"/>
    </row>
    <row r="133" spans="1:16" ht="14.1" customHeight="1">
      <c r="A133" s="1168"/>
      <c r="B133" s="1169"/>
      <c r="C133" s="1170"/>
      <c r="D133" s="24"/>
      <c r="E133" s="670" t="s">
        <v>447</v>
      </c>
      <c r="F133" s="128">
        <v>1200</v>
      </c>
      <c r="G133" s="37">
        <v>200</v>
      </c>
      <c r="H133" s="129">
        <v>200</v>
      </c>
      <c r="I133" s="38">
        <v>4</v>
      </c>
      <c r="J133" s="130">
        <f t="shared" si="37"/>
        <v>0.96</v>
      </c>
      <c r="K133" s="130">
        <f t="shared" si="38"/>
        <v>0.192</v>
      </c>
      <c r="L133" s="131">
        <f t="shared" si="36"/>
        <v>1136.7</v>
      </c>
      <c r="M133" s="131">
        <f t="shared" si="39"/>
        <v>5683.5</v>
      </c>
      <c r="N133" s="131">
        <v>7578</v>
      </c>
      <c r="O133" s="998"/>
      <c r="P133" s="1001"/>
    </row>
    <row r="134" spans="1:16" ht="14.1" customHeight="1">
      <c r="A134" s="1168"/>
      <c r="B134" s="1169"/>
      <c r="C134" s="1170"/>
      <c r="D134" s="42" t="s">
        <v>50</v>
      </c>
      <c r="E134" s="666" t="s">
        <v>447</v>
      </c>
      <c r="F134" s="123">
        <v>1200</v>
      </c>
      <c r="G134" s="25">
        <v>150</v>
      </c>
      <c r="H134" s="124">
        <v>50</v>
      </c>
      <c r="I134" s="27">
        <v>12</v>
      </c>
      <c r="J134" s="28">
        <f>F134*G134*I134/1000000</f>
        <v>2.16</v>
      </c>
      <c r="K134" s="28">
        <f>F134*G134*H134*I134/1000000000</f>
        <v>0.108</v>
      </c>
      <c r="L134" s="12">
        <f t="shared" si="36"/>
        <v>284.17500000000001</v>
      </c>
      <c r="M134" s="12">
        <f t="shared" si="39"/>
        <v>5683.5</v>
      </c>
      <c r="N134" s="12">
        <v>7578</v>
      </c>
      <c r="O134" s="998"/>
      <c r="P134" s="1001"/>
    </row>
    <row r="135" spans="1:16" ht="14.1" customHeight="1">
      <c r="A135" s="1168"/>
      <c r="B135" s="1169"/>
      <c r="C135" s="1170"/>
      <c r="D135" s="139"/>
      <c r="E135" s="667" t="s">
        <v>447</v>
      </c>
      <c r="F135" s="85">
        <v>1200</v>
      </c>
      <c r="G135" s="9">
        <v>150</v>
      </c>
      <c r="H135" s="125">
        <v>60</v>
      </c>
      <c r="I135" s="10">
        <v>10</v>
      </c>
      <c r="J135" s="126">
        <f t="shared" ref="J135:J149" si="40">F135*G135*I135/1000000</f>
        <v>1.8</v>
      </c>
      <c r="K135" s="126">
        <f t="shared" ref="K135:K149" si="41">F135*G135*H135*I135/1000000000</f>
        <v>0.108</v>
      </c>
      <c r="L135" s="127">
        <f t="shared" si="36"/>
        <v>341.01000000000005</v>
      </c>
      <c r="M135" s="127">
        <f t="shared" si="39"/>
        <v>5683.5</v>
      </c>
      <c r="N135" s="127">
        <v>7578</v>
      </c>
      <c r="O135" s="998"/>
      <c r="P135" s="1001"/>
    </row>
    <row r="136" spans="1:16" ht="14.1" customHeight="1">
      <c r="A136" s="1168"/>
      <c r="B136" s="1169"/>
      <c r="C136" s="1170"/>
      <c r="D136" s="139"/>
      <c r="E136" s="667" t="s">
        <v>447</v>
      </c>
      <c r="F136" s="85">
        <v>1200</v>
      </c>
      <c r="G136" s="9">
        <v>150</v>
      </c>
      <c r="H136" s="125">
        <v>70</v>
      </c>
      <c r="I136" s="10">
        <v>8</v>
      </c>
      <c r="J136" s="126">
        <f t="shared" si="40"/>
        <v>1.44</v>
      </c>
      <c r="K136" s="126">
        <f t="shared" si="41"/>
        <v>0.1008</v>
      </c>
      <c r="L136" s="127">
        <f t="shared" si="36"/>
        <v>397.84500000000003</v>
      </c>
      <c r="M136" s="127">
        <f t="shared" si="39"/>
        <v>5683.5</v>
      </c>
      <c r="N136" s="127">
        <v>7578</v>
      </c>
      <c r="O136" s="998"/>
      <c r="P136" s="1001"/>
    </row>
    <row r="137" spans="1:16" ht="14.1" customHeight="1">
      <c r="A137" s="1168"/>
      <c r="B137" s="1169"/>
      <c r="C137" s="1170"/>
      <c r="D137" s="139"/>
      <c r="E137" s="667" t="s">
        <v>447</v>
      </c>
      <c r="F137" s="85">
        <v>1200</v>
      </c>
      <c r="G137" s="9">
        <v>150</v>
      </c>
      <c r="H137" s="125">
        <v>80</v>
      </c>
      <c r="I137" s="10">
        <v>6</v>
      </c>
      <c r="J137" s="126">
        <f t="shared" si="40"/>
        <v>1.08</v>
      </c>
      <c r="K137" s="126">
        <f t="shared" si="41"/>
        <v>8.6400000000000005E-2</v>
      </c>
      <c r="L137" s="127">
        <f t="shared" si="36"/>
        <v>454.68000000000006</v>
      </c>
      <c r="M137" s="127">
        <f t="shared" si="39"/>
        <v>5683.5</v>
      </c>
      <c r="N137" s="127">
        <v>7578</v>
      </c>
      <c r="O137" s="998"/>
      <c r="P137" s="1001"/>
    </row>
    <row r="138" spans="1:16" ht="14.1" customHeight="1">
      <c r="A138" s="1168"/>
      <c r="B138" s="1169"/>
      <c r="C138" s="1170"/>
      <c r="D138" s="1084"/>
      <c r="E138" s="667" t="s">
        <v>447</v>
      </c>
      <c r="F138" s="85">
        <v>1200</v>
      </c>
      <c r="G138" s="9">
        <v>150</v>
      </c>
      <c r="H138" s="125">
        <v>90</v>
      </c>
      <c r="I138" s="10">
        <v>6</v>
      </c>
      <c r="J138" s="126">
        <f t="shared" si="40"/>
        <v>1.08</v>
      </c>
      <c r="K138" s="126">
        <f t="shared" si="41"/>
        <v>9.7199999999999995E-2</v>
      </c>
      <c r="L138" s="127">
        <f t="shared" si="36"/>
        <v>511.51500000000004</v>
      </c>
      <c r="M138" s="127">
        <f t="shared" si="39"/>
        <v>5683.5</v>
      </c>
      <c r="N138" s="127">
        <v>7578</v>
      </c>
      <c r="O138" s="998"/>
      <c r="P138" s="1001"/>
    </row>
    <row r="139" spans="1:16" ht="14.1" customHeight="1">
      <c r="A139" s="1168"/>
      <c r="B139" s="1169"/>
      <c r="C139" s="1170"/>
      <c r="D139" s="1084"/>
      <c r="E139" s="667" t="s">
        <v>447</v>
      </c>
      <c r="F139" s="85">
        <v>1200</v>
      </c>
      <c r="G139" s="9">
        <v>150</v>
      </c>
      <c r="H139" s="125">
        <v>100</v>
      </c>
      <c r="I139" s="10">
        <v>6</v>
      </c>
      <c r="J139" s="126">
        <f t="shared" si="40"/>
        <v>1.08</v>
      </c>
      <c r="K139" s="126">
        <f t="shared" si="41"/>
        <v>0.108</v>
      </c>
      <c r="L139" s="127">
        <f t="shared" si="36"/>
        <v>568.35</v>
      </c>
      <c r="M139" s="127">
        <f t="shared" si="39"/>
        <v>5683.5</v>
      </c>
      <c r="N139" s="127">
        <v>7578</v>
      </c>
      <c r="O139" s="998"/>
      <c r="P139" s="1001"/>
    </row>
    <row r="140" spans="1:16" ht="14.1" customHeight="1">
      <c r="A140" s="1168"/>
      <c r="B140" s="1169"/>
      <c r="C140" s="1170"/>
      <c r="D140" s="1084"/>
      <c r="E140" s="667" t="s">
        <v>447</v>
      </c>
      <c r="F140" s="85">
        <v>1200</v>
      </c>
      <c r="G140" s="9">
        <v>150</v>
      </c>
      <c r="H140" s="125">
        <v>110</v>
      </c>
      <c r="I140" s="10">
        <v>4</v>
      </c>
      <c r="J140" s="126">
        <f t="shared" si="40"/>
        <v>0.72</v>
      </c>
      <c r="K140" s="126">
        <f t="shared" si="41"/>
        <v>7.9200000000000007E-2</v>
      </c>
      <c r="L140" s="127">
        <f t="shared" si="36"/>
        <v>625.18500000000006</v>
      </c>
      <c r="M140" s="127">
        <f t="shared" si="39"/>
        <v>5683.5</v>
      </c>
      <c r="N140" s="127">
        <v>7578</v>
      </c>
      <c r="O140" s="998"/>
      <c r="P140" s="1001"/>
    </row>
    <row r="141" spans="1:16" ht="14.1" customHeight="1">
      <c r="A141" s="1168"/>
      <c r="B141" s="1169"/>
      <c r="C141" s="1170"/>
      <c r="D141" s="139"/>
      <c r="E141" s="667" t="s">
        <v>447</v>
      </c>
      <c r="F141" s="85">
        <v>1200</v>
      </c>
      <c r="G141" s="9">
        <v>150</v>
      </c>
      <c r="H141" s="125">
        <v>120</v>
      </c>
      <c r="I141" s="10">
        <v>4</v>
      </c>
      <c r="J141" s="126">
        <f t="shared" si="40"/>
        <v>0.72</v>
      </c>
      <c r="K141" s="126">
        <f t="shared" si="41"/>
        <v>8.6400000000000005E-2</v>
      </c>
      <c r="L141" s="127">
        <f t="shared" si="36"/>
        <v>682.0200000000001</v>
      </c>
      <c r="M141" s="127">
        <f t="shared" si="39"/>
        <v>5683.5</v>
      </c>
      <c r="N141" s="127">
        <v>7578</v>
      </c>
      <c r="O141" s="998"/>
      <c r="P141" s="1001"/>
    </row>
    <row r="142" spans="1:16" ht="14.1" customHeight="1">
      <c r="A142" s="1168"/>
      <c r="B142" s="1169"/>
      <c r="C142" s="1170"/>
      <c r="D142" s="139"/>
      <c r="E142" s="667" t="s">
        <v>447</v>
      </c>
      <c r="F142" s="85">
        <v>1200</v>
      </c>
      <c r="G142" s="9">
        <v>150</v>
      </c>
      <c r="H142" s="125">
        <v>130</v>
      </c>
      <c r="I142" s="10">
        <v>4</v>
      </c>
      <c r="J142" s="126">
        <f t="shared" si="40"/>
        <v>0.72</v>
      </c>
      <c r="K142" s="126">
        <f t="shared" si="41"/>
        <v>9.3600000000000003E-2</v>
      </c>
      <c r="L142" s="127">
        <f t="shared" si="36"/>
        <v>738.85500000000002</v>
      </c>
      <c r="M142" s="127">
        <f>N142*(100%-$M$12)</f>
        <v>5683.5</v>
      </c>
      <c r="N142" s="127">
        <v>7578</v>
      </c>
      <c r="O142" s="998"/>
      <c r="P142" s="1001"/>
    </row>
    <row r="143" spans="1:16" ht="14.1" customHeight="1">
      <c r="A143" s="1168"/>
      <c r="B143" s="1169"/>
      <c r="C143" s="1170"/>
      <c r="D143" s="139"/>
      <c r="E143" s="667" t="s">
        <v>447</v>
      </c>
      <c r="F143" s="85">
        <v>1200</v>
      </c>
      <c r="G143" s="9">
        <v>150</v>
      </c>
      <c r="H143" s="125">
        <v>140</v>
      </c>
      <c r="I143" s="10">
        <v>4</v>
      </c>
      <c r="J143" s="126">
        <f t="shared" si="40"/>
        <v>0.72</v>
      </c>
      <c r="K143" s="126">
        <f t="shared" si="41"/>
        <v>0.1008</v>
      </c>
      <c r="L143" s="127">
        <f t="shared" si="36"/>
        <v>795.69</v>
      </c>
      <c r="M143" s="127">
        <f t="shared" si="39"/>
        <v>5683.5</v>
      </c>
      <c r="N143" s="127">
        <v>7578</v>
      </c>
      <c r="O143" s="998"/>
      <c r="P143" s="1001"/>
    </row>
    <row r="144" spans="1:16" ht="14.1" customHeight="1">
      <c r="A144" s="1168"/>
      <c r="B144" s="1169"/>
      <c r="C144" s="1170"/>
      <c r="D144" s="139"/>
      <c r="E144" s="667" t="s">
        <v>447</v>
      </c>
      <c r="F144" s="85">
        <v>1200</v>
      </c>
      <c r="G144" s="9">
        <v>150</v>
      </c>
      <c r="H144" s="125">
        <v>150</v>
      </c>
      <c r="I144" s="10">
        <v>4</v>
      </c>
      <c r="J144" s="126">
        <f t="shared" si="40"/>
        <v>0.72</v>
      </c>
      <c r="K144" s="126">
        <f t="shared" si="41"/>
        <v>0.108</v>
      </c>
      <c r="L144" s="127">
        <f t="shared" si="36"/>
        <v>852.52500000000009</v>
      </c>
      <c r="M144" s="127">
        <f t="shared" si="39"/>
        <v>5683.5</v>
      </c>
      <c r="N144" s="127">
        <v>7578</v>
      </c>
      <c r="O144" s="998"/>
      <c r="P144" s="1001"/>
    </row>
    <row r="145" spans="1:16" ht="14.1" customHeight="1">
      <c r="A145" s="1168"/>
      <c r="B145" s="1169"/>
      <c r="C145" s="1170"/>
      <c r="D145" s="139"/>
      <c r="E145" s="667" t="s">
        <v>447</v>
      </c>
      <c r="F145" s="85">
        <v>1200</v>
      </c>
      <c r="G145" s="9">
        <v>150</v>
      </c>
      <c r="H145" s="125">
        <v>160</v>
      </c>
      <c r="I145" s="10">
        <v>4</v>
      </c>
      <c r="J145" s="126">
        <f t="shared" si="40"/>
        <v>0.72</v>
      </c>
      <c r="K145" s="126">
        <f t="shared" si="41"/>
        <v>0.1152</v>
      </c>
      <c r="L145" s="127">
        <f t="shared" si="36"/>
        <v>909.36000000000013</v>
      </c>
      <c r="M145" s="127">
        <f t="shared" si="39"/>
        <v>5683.5</v>
      </c>
      <c r="N145" s="127">
        <v>7578</v>
      </c>
      <c r="O145" s="998"/>
      <c r="P145" s="1001"/>
    </row>
    <row r="146" spans="1:16" ht="14.1" customHeight="1">
      <c r="A146" s="1168"/>
      <c r="B146" s="1169"/>
      <c r="C146" s="1170"/>
      <c r="D146" s="139"/>
      <c r="E146" s="667" t="s">
        <v>447</v>
      </c>
      <c r="F146" s="85">
        <v>1200</v>
      </c>
      <c r="G146" s="9">
        <v>150</v>
      </c>
      <c r="H146" s="125">
        <v>170</v>
      </c>
      <c r="I146" s="10">
        <v>4</v>
      </c>
      <c r="J146" s="126">
        <f t="shared" si="40"/>
        <v>0.72</v>
      </c>
      <c r="K146" s="126">
        <f t="shared" si="41"/>
        <v>0.12239999999999999</v>
      </c>
      <c r="L146" s="127">
        <f t="shared" si="36"/>
        <v>966.19500000000005</v>
      </c>
      <c r="M146" s="127">
        <f t="shared" si="39"/>
        <v>5683.5</v>
      </c>
      <c r="N146" s="127">
        <v>7578</v>
      </c>
      <c r="O146" s="998"/>
      <c r="P146" s="1001"/>
    </row>
    <row r="147" spans="1:16" ht="14.1" customHeight="1">
      <c r="A147" s="1168"/>
      <c r="B147" s="1169"/>
      <c r="C147" s="1170"/>
      <c r="D147" s="139"/>
      <c r="E147" s="667" t="s">
        <v>447</v>
      </c>
      <c r="F147" s="85">
        <v>1200</v>
      </c>
      <c r="G147" s="9">
        <v>150</v>
      </c>
      <c r="H147" s="125">
        <v>180</v>
      </c>
      <c r="I147" s="10">
        <v>4</v>
      </c>
      <c r="J147" s="126">
        <f t="shared" si="40"/>
        <v>0.72</v>
      </c>
      <c r="K147" s="126">
        <f t="shared" si="41"/>
        <v>0.12959999999999999</v>
      </c>
      <c r="L147" s="127">
        <f t="shared" si="36"/>
        <v>1023.0300000000001</v>
      </c>
      <c r="M147" s="127">
        <f t="shared" si="39"/>
        <v>5683.5</v>
      </c>
      <c r="N147" s="127">
        <v>7578</v>
      </c>
      <c r="O147" s="998"/>
      <c r="P147" s="1001"/>
    </row>
    <row r="148" spans="1:16" ht="14.1" customHeight="1">
      <c r="A148" s="1168"/>
      <c r="B148" s="1169"/>
      <c r="C148" s="1170"/>
      <c r="D148" s="139"/>
      <c r="E148" s="667" t="s">
        <v>447</v>
      </c>
      <c r="F148" s="85">
        <v>1200</v>
      </c>
      <c r="G148" s="9">
        <v>150</v>
      </c>
      <c r="H148" s="125">
        <v>190</v>
      </c>
      <c r="I148" s="31">
        <v>4</v>
      </c>
      <c r="J148" s="126">
        <f t="shared" si="40"/>
        <v>0.72</v>
      </c>
      <c r="K148" s="126">
        <f t="shared" si="41"/>
        <v>0.1368</v>
      </c>
      <c r="L148" s="127">
        <f t="shared" si="36"/>
        <v>1079.865</v>
      </c>
      <c r="M148" s="127">
        <f t="shared" si="39"/>
        <v>5683.5</v>
      </c>
      <c r="N148" s="127">
        <v>7578</v>
      </c>
      <c r="O148" s="998"/>
      <c r="P148" s="1001"/>
    </row>
    <row r="149" spans="1:16" ht="14.1" customHeight="1">
      <c r="A149" s="1171"/>
      <c r="B149" s="1172"/>
      <c r="C149" s="1173"/>
      <c r="D149" s="24"/>
      <c r="E149" s="670" t="s">
        <v>447</v>
      </c>
      <c r="F149" s="128">
        <v>1200</v>
      </c>
      <c r="G149" s="37">
        <v>150</v>
      </c>
      <c r="H149" s="129">
        <v>200</v>
      </c>
      <c r="I149" s="38">
        <v>4</v>
      </c>
      <c r="J149" s="130">
        <f t="shared" si="40"/>
        <v>0.72</v>
      </c>
      <c r="K149" s="130">
        <f t="shared" si="41"/>
        <v>0.14399999999999999</v>
      </c>
      <c r="L149" s="131">
        <f t="shared" si="36"/>
        <v>1136.7</v>
      </c>
      <c r="M149" s="131">
        <f t="shared" si="39"/>
        <v>5683.5</v>
      </c>
      <c r="N149" s="131">
        <v>7578</v>
      </c>
      <c r="O149" s="998"/>
      <c r="P149" s="1001"/>
    </row>
    <row r="150" spans="1:16" ht="12.75" customHeight="1">
      <c r="L150" s="17"/>
      <c r="M150" s="17"/>
      <c r="N150" s="17"/>
    </row>
    <row r="151" spans="1:16" ht="12.75" customHeight="1">
      <c r="A151" s="110" t="s">
        <v>16</v>
      </c>
      <c r="B151" s="110"/>
      <c r="C151" s="110"/>
      <c r="D151" s="4"/>
      <c r="E151" s="665"/>
      <c r="F151" s="4"/>
      <c r="G151" s="4"/>
      <c r="H151" s="4"/>
      <c r="I151" s="4"/>
      <c r="J151" s="5"/>
      <c r="K151" s="5"/>
      <c r="L151" s="132"/>
      <c r="M151" s="132"/>
      <c r="N151" s="132"/>
    </row>
    <row r="152" spans="1:16" ht="12.75" customHeight="1">
      <c r="A152" s="1082" t="s">
        <v>23</v>
      </c>
      <c r="B152" s="1082"/>
      <c r="C152" s="1082"/>
      <c r="D152" s="1082"/>
      <c r="E152" s="1082"/>
      <c r="F152" s="1082"/>
      <c r="G152" s="1082"/>
      <c r="H152" s="1082"/>
      <c r="I152" s="1082"/>
      <c r="J152" s="1082"/>
      <c r="K152" s="1082"/>
      <c r="L152" s="133"/>
      <c r="M152" s="133"/>
      <c r="N152" s="133"/>
    </row>
    <row r="153" spans="1:16" s="134" customFormat="1" ht="12.75" customHeight="1">
      <c r="A153" s="1083" t="s">
        <v>22</v>
      </c>
      <c r="B153" s="1083"/>
      <c r="C153" s="1083"/>
      <c r="D153" s="1083"/>
      <c r="E153" s="1083"/>
      <c r="F153" s="1083"/>
      <c r="G153" s="1083"/>
      <c r="H153" s="1083"/>
      <c r="I153" s="1083"/>
      <c r="J153" s="1083"/>
      <c r="K153" s="1083"/>
      <c r="L153" s="1210"/>
      <c r="M153" s="1210"/>
      <c r="N153" s="558"/>
    </row>
    <row r="154" spans="1:16" s="134" customFormat="1" ht="12.75" customHeight="1">
      <c r="A154" s="1081" t="s">
        <v>51</v>
      </c>
      <c r="B154" s="1081"/>
      <c r="C154" s="1081"/>
      <c r="D154" s="1081"/>
      <c r="E154" s="1081"/>
      <c r="F154" s="1081"/>
      <c r="G154" s="1081"/>
      <c r="H154" s="1081"/>
      <c r="I154" s="1081"/>
      <c r="J154" s="1081"/>
      <c r="K154" s="1081"/>
      <c r="L154" s="135"/>
      <c r="M154" s="136"/>
      <c r="N154" s="136"/>
    </row>
    <row r="155" spans="1:16" ht="12.75" customHeight="1">
      <c r="A155" s="1032" t="s">
        <v>563</v>
      </c>
      <c r="B155" s="1031"/>
      <c r="C155" s="1031"/>
      <c r="D155" s="1031"/>
      <c r="E155" s="1031"/>
      <c r="F155" s="1031"/>
      <c r="G155" s="1031"/>
      <c r="H155" s="1031"/>
      <c r="I155" s="1031"/>
      <c r="J155" s="1031"/>
      <c r="K155" s="1031"/>
      <c r="L155" s="135"/>
      <c r="M155" s="136"/>
      <c r="N155" s="136"/>
    </row>
    <row r="156" spans="1:16" ht="12.75" customHeight="1">
      <c r="A156" s="1032" t="s">
        <v>564</v>
      </c>
      <c r="B156" s="465"/>
      <c r="C156" s="465"/>
      <c r="D156" s="2"/>
      <c r="E156" s="665"/>
      <c r="F156" s="2"/>
      <c r="G156" s="2"/>
      <c r="H156" s="2"/>
      <c r="I156" s="2"/>
      <c r="J156" s="2"/>
      <c r="K156" s="2"/>
    </row>
    <row r="157" spans="1:16">
      <c r="A157" s="1032" t="s">
        <v>569</v>
      </c>
      <c r="B157" s="465"/>
      <c r="C157" s="465"/>
      <c r="D157" s="465"/>
      <c r="F157" s="465"/>
      <c r="G157" s="465"/>
      <c r="H157" s="465"/>
      <c r="I157" s="2"/>
      <c r="J157" s="2"/>
      <c r="K157" s="2"/>
    </row>
    <row r="158" spans="1:16">
      <c r="A158" s="1032" t="s">
        <v>570</v>
      </c>
      <c r="B158" s="465"/>
      <c r="C158" s="465"/>
      <c r="D158" s="2"/>
      <c r="E158" s="665"/>
      <c r="F158" s="2"/>
      <c r="G158" s="2"/>
      <c r="H158" s="2"/>
      <c r="I158" s="2"/>
      <c r="J158" s="2"/>
      <c r="K158" s="2"/>
    </row>
    <row r="159" spans="1:16">
      <c r="B159" s="465"/>
      <c r="C159" s="465"/>
      <c r="D159" s="2"/>
      <c r="E159" s="665"/>
      <c r="F159" s="2"/>
      <c r="G159" s="2"/>
      <c r="H159" s="2"/>
      <c r="I159" s="2"/>
      <c r="J159" s="2"/>
      <c r="K159" s="2"/>
    </row>
    <row r="160" spans="1:16">
      <c r="A160" s="1032"/>
      <c r="B160" s="465"/>
      <c r="C160" s="465"/>
      <c r="D160" s="2"/>
      <c r="E160" s="665"/>
      <c r="F160" s="2"/>
      <c r="G160" s="2"/>
      <c r="H160" s="2"/>
      <c r="I160" s="2"/>
      <c r="J160" s="2"/>
      <c r="K160" s="2"/>
    </row>
  </sheetData>
  <customSheetViews>
    <customSheetView guid="{3066E766-2DBB-45F3-A2D6-9FEF3BE8F3F5}" scale="95" showPageBreaks="1" showGridLines="0" zeroValues="0" fitToPage="1" printArea="1" view="pageBreakPreview" showRuler="0">
      <pane ySplit="6" topLeftCell="A7" activePane="bottomLeft" state="frozen"/>
      <selection pane="bottomLeft" activeCell="A8" sqref="A8:C24"/>
      <pageMargins left="0.78740157480314965" right="0.78740157480314965" top="0.6692913385826772" bottom="0.62992125984251968" header="0.51181102362204722" footer="0.51181102362204722"/>
      <printOptions horizontalCentered="1"/>
      <pageSetup paperSize="9" scale="64" orientation="portrait" r:id="rId1"/>
      <headerFooter alignWithMargins="0"/>
    </customSheetView>
  </customSheetViews>
  <mergeCells count="42">
    <mergeCell ref="A15:M15"/>
    <mergeCell ref="A79:C96"/>
    <mergeCell ref="D79:D82"/>
    <mergeCell ref="D85:D86"/>
    <mergeCell ref="D87:D90"/>
    <mergeCell ref="D91:D93"/>
    <mergeCell ref="D58:D62"/>
    <mergeCell ref="D16:D19"/>
    <mergeCell ref="D67:D70"/>
    <mergeCell ref="D37:D38"/>
    <mergeCell ref="A16:C34"/>
    <mergeCell ref="A58:C78"/>
    <mergeCell ref="D106:D108"/>
    <mergeCell ref="D110:D111"/>
    <mergeCell ref="A35:C57"/>
    <mergeCell ref="D20:D22"/>
    <mergeCell ref="A97:M97"/>
    <mergeCell ref="A7:M7"/>
    <mergeCell ref="A9:M9"/>
    <mergeCell ref="A10:M10"/>
    <mergeCell ref="I13:I14"/>
    <mergeCell ref="A13:D14"/>
    <mergeCell ref="E13:E14"/>
    <mergeCell ref="F13:H13"/>
    <mergeCell ref="J13:J14"/>
    <mergeCell ref="A8:N8"/>
    <mergeCell ref="A117:M117"/>
    <mergeCell ref="A154:K154"/>
    <mergeCell ref="K13:K14"/>
    <mergeCell ref="L153:M153"/>
    <mergeCell ref="L13:M13"/>
    <mergeCell ref="D65:D66"/>
    <mergeCell ref="D71:D73"/>
    <mergeCell ref="A153:K153"/>
    <mergeCell ref="A152:K152"/>
    <mergeCell ref="A100:M100"/>
    <mergeCell ref="A101:C116"/>
    <mergeCell ref="D122:D124"/>
    <mergeCell ref="D138:D140"/>
    <mergeCell ref="A98:C99"/>
    <mergeCell ref="A118:C149"/>
    <mergeCell ref="D103:D105"/>
  </mergeCells>
  <phoneticPr fontId="0" type="noConversion"/>
  <hyperlinks>
    <hyperlink ref="A11" location="Оглавление!A1" display="К оглавлению"/>
  </hyperlinks>
  <printOptions horizontalCentered="1"/>
  <pageMargins left="0.78740157480314998" right="0.78740157480314998" top="0.66929133858267698" bottom="0.62992125984252001" header="0.511811023622047" footer="0.511811023622047"/>
  <pageSetup paperSize="9" scale="34" orientation="portrait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7:Q50"/>
  <sheetViews>
    <sheetView showGridLines="0" view="pageBreakPreview" zoomScale="80" zoomScaleNormal="85" zoomScaleSheetLayoutView="80" workbookViewId="0">
      <pane ySplit="14" topLeftCell="A15" activePane="bottomLeft" state="frozen"/>
      <selection activeCell="Q17" sqref="Q17"/>
      <selection pane="bottomLeft" activeCell="A10" sqref="A10:M10"/>
    </sheetView>
  </sheetViews>
  <sheetFormatPr defaultRowHeight="12.75"/>
  <cols>
    <col min="1" max="1" width="7.7109375" style="109" customWidth="1"/>
    <col min="2" max="3" width="7.7109375" style="465" customWidth="1"/>
    <col min="4" max="4" width="39.7109375" style="465" customWidth="1"/>
    <col min="5" max="5" width="11.7109375" style="465" customWidth="1"/>
    <col min="6" max="8" width="8.7109375" style="465" customWidth="1"/>
    <col min="9" max="11" width="10.28515625" style="465" customWidth="1"/>
    <col min="12" max="12" width="10.7109375" style="17" customWidth="1"/>
    <col min="13" max="13" width="12.140625" style="17" customWidth="1"/>
    <col min="14" max="14" width="9.140625" style="465" hidden="1" customWidth="1"/>
    <col min="15" max="16" width="9.140625" style="465"/>
    <col min="17" max="17" width="12.7109375" style="465" customWidth="1"/>
    <col min="18" max="16384" width="9.140625" style="465"/>
  </cols>
  <sheetData>
    <row r="7" spans="1:16" ht="54.75" customHeight="1">
      <c r="A7" s="1150" t="s">
        <v>574</v>
      </c>
      <c r="B7" s="1150"/>
      <c r="C7" s="1150"/>
      <c r="D7" s="1150"/>
      <c r="E7" s="1150"/>
      <c r="F7" s="1150"/>
      <c r="G7" s="1150"/>
      <c r="H7" s="1150"/>
      <c r="I7" s="1150"/>
      <c r="J7" s="1150"/>
      <c r="K7" s="1150"/>
      <c r="L7" s="1150"/>
      <c r="M7" s="1150"/>
    </row>
    <row r="8" spans="1:16" ht="15" customHeight="1">
      <c r="A8" s="1150" t="s">
        <v>575</v>
      </c>
      <c r="B8" s="1150"/>
      <c r="C8" s="1150"/>
      <c r="D8" s="1150"/>
      <c r="E8" s="1150"/>
      <c r="F8" s="1150"/>
      <c r="G8" s="1150"/>
      <c r="H8" s="1150"/>
      <c r="I8" s="1150"/>
      <c r="J8" s="1150"/>
      <c r="K8" s="1150"/>
      <c r="L8" s="1150"/>
      <c r="M8" s="1150"/>
    </row>
    <row r="9" spans="1:16" ht="15" customHeight="1">
      <c r="A9" s="1152" t="s">
        <v>19</v>
      </c>
      <c r="B9" s="1152"/>
      <c r="C9" s="1152"/>
      <c r="D9" s="1152"/>
      <c r="E9" s="1152"/>
      <c r="F9" s="1152"/>
      <c r="G9" s="1152"/>
      <c r="H9" s="1152"/>
      <c r="I9" s="1152"/>
      <c r="J9" s="1152"/>
      <c r="K9" s="1152"/>
      <c r="L9" s="1152"/>
      <c r="M9" s="1152"/>
    </row>
    <row r="10" spans="1:16" ht="15" customHeight="1">
      <c r="A10" s="1151"/>
      <c r="B10" s="1151"/>
      <c r="C10" s="1151"/>
      <c r="D10" s="1151"/>
      <c r="E10" s="1151"/>
      <c r="F10" s="1151"/>
      <c r="G10" s="1151"/>
      <c r="H10" s="1151"/>
      <c r="I10" s="1151"/>
      <c r="J10" s="1151"/>
      <c r="K10" s="1151"/>
      <c r="L10" s="1151"/>
      <c r="M10" s="1151"/>
    </row>
    <row r="11" spans="1:16" ht="15" customHeight="1">
      <c r="A11" s="971" t="s">
        <v>528</v>
      </c>
      <c r="B11" s="975"/>
      <c r="C11" s="975"/>
      <c r="D11" s="975"/>
      <c r="E11" s="975"/>
      <c r="F11" s="975"/>
      <c r="G11" s="975"/>
      <c r="H11" s="975"/>
      <c r="I11" s="975"/>
      <c r="J11" s="975"/>
      <c r="K11" s="975"/>
      <c r="L11" s="975"/>
      <c r="M11" s="975"/>
    </row>
    <row r="12" spans="1:16" ht="15" customHeight="1">
      <c r="A12" s="977"/>
      <c r="B12" s="975"/>
      <c r="C12" s="975"/>
      <c r="D12" s="975"/>
      <c r="E12" s="975"/>
      <c r="F12" s="975"/>
      <c r="G12" s="975"/>
      <c r="H12" s="975"/>
      <c r="I12" s="975"/>
      <c r="J12" s="975"/>
      <c r="K12" s="975"/>
      <c r="L12" s="145" t="s">
        <v>63</v>
      </c>
      <c r="M12" s="146">
        <v>0</v>
      </c>
      <c r="N12" s="975"/>
    </row>
    <row r="13" spans="1:16" s="102" customFormat="1" ht="14.1" customHeight="1">
      <c r="A13" s="1142" t="s">
        <v>1</v>
      </c>
      <c r="B13" s="1119"/>
      <c r="C13" s="1119"/>
      <c r="D13" s="1120"/>
      <c r="E13" s="1140" t="s">
        <v>441</v>
      </c>
      <c r="F13" s="1095" t="s">
        <v>2</v>
      </c>
      <c r="G13" s="1096"/>
      <c r="H13" s="1124"/>
      <c r="I13" s="1155" t="s">
        <v>3</v>
      </c>
      <c r="J13" s="1155" t="s">
        <v>4</v>
      </c>
      <c r="K13" s="1155" t="s">
        <v>5</v>
      </c>
      <c r="L13" s="1153" t="s">
        <v>43</v>
      </c>
      <c r="M13" s="1154"/>
      <c r="N13" s="101"/>
    </row>
    <row r="14" spans="1:16" s="102" customFormat="1" ht="14.1" customHeight="1">
      <c r="A14" s="1143"/>
      <c r="B14" s="1101"/>
      <c r="C14" s="1101"/>
      <c r="D14" s="1102"/>
      <c r="E14" s="1141"/>
      <c r="F14" s="103" t="s">
        <v>6</v>
      </c>
      <c r="G14" s="104" t="s">
        <v>7</v>
      </c>
      <c r="H14" s="105" t="s">
        <v>8</v>
      </c>
      <c r="I14" s="1156"/>
      <c r="J14" s="1156"/>
      <c r="K14" s="1156"/>
      <c r="L14" s="106" t="s">
        <v>9</v>
      </c>
      <c r="M14" s="107" t="s">
        <v>10</v>
      </c>
      <c r="N14" s="101"/>
      <c r="O14" s="1000"/>
      <c r="P14" s="1064"/>
    </row>
    <row r="15" spans="1:16" s="102" customFormat="1" ht="18" customHeight="1">
      <c r="A15" s="1095" t="s">
        <v>32</v>
      </c>
      <c r="B15" s="1096"/>
      <c r="C15" s="1096"/>
      <c r="D15" s="1096"/>
      <c r="E15" s="1096"/>
      <c r="F15" s="1096"/>
      <c r="G15" s="1096"/>
      <c r="H15" s="1096"/>
      <c r="I15" s="1096"/>
      <c r="J15" s="1096"/>
      <c r="K15" s="1096"/>
      <c r="L15" s="1096"/>
      <c r="M15" s="1124"/>
      <c r="N15" s="101"/>
      <c r="O15" s="999"/>
      <c r="P15" s="1064"/>
    </row>
    <row r="16" spans="1:16" ht="14.1" customHeight="1">
      <c r="A16" s="1226" t="s">
        <v>89</v>
      </c>
      <c r="B16" s="1227"/>
      <c r="C16" s="1228"/>
      <c r="D16" s="1103" t="s">
        <v>52</v>
      </c>
      <c r="E16" s="659" t="s">
        <v>442</v>
      </c>
      <c r="F16" s="123">
        <v>1000</v>
      </c>
      <c r="G16" s="25">
        <v>600</v>
      </c>
      <c r="H16" s="26">
        <v>50</v>
      </c>
      <c r="I16" s="27">
        <v>6</v>
      </c>
      <c r="J16" s="28">
        <f>F16*G16*I16/1000000</f>
        <v>3.6</v>
      </c>
      <c r="K16" s="28">
        <f>F16*G16*H16*I16/1000000000</f>
        <v>0.18</v>
      </c>
      <c r="L16" s="12">
        <f t="shared" ref="L16" si="0">M16*K16/J16</f>
        <v>280.55</v>
      </c>
      <c r="M16" s="457">
        <f>N16*(100%-$M$12)</f>
        <v>5611</v>
      </c>
      <c r="N16" s="12">
        <v>5611</v>
      </c>
      <c r="O16" s="998"/>
      <c r="P16" s="1001"/>
    </row>
    <row r="17" spans="1:17" ht="14.1" customHeight="1">
      <c r="A17" s="1229"/>
      <c r="B17" s="1230"/>
      <c r="C17" s="1231"/>
      <c r="D17" s="1084"/>
      <c r="E17" s="660" t="s">
        <v>442</v>
      </c>
      <c r="F17" s="85">
        <v>1000</v>
      </c>
      <c r="G17" s="9">
        <v>600</v>
      </c>
      <c r="H17" s="137">
        <v>100</v>
      </c>
      <c r="I17" s="31">
        <v>3</v>
      </c>
      <c r="J17" s="126">
        <v>1.8</v>
      </c>
      <c r="K17" s="126">
        <v>0.18</v>
      </c>
      <c r="L17" s="89">
        <v>524.29999999999995</v>
      </c>
      <c r="M17" s="458">
        <f t="shared" ref="M17:M25" si="1">N17*(100%-$M$12)</f>
        <v>5611</v>
      </c>
      <c r="N17" s="127">
        <v>5611</v>
      </c>
      <c r="O17" s="998"/>
      <c r="P17" s="1001"/>
    </row>
    <row r="18" spans="1:17" ht="14.1" customHeight="1">
      <c r="A18" s="1229"/>
      <c r="B18" s="1230"/>
      <c r="C18" s="1231"/>
      <c r="D18" s="113"/>
      <c r="E18" s="660" t="s">
        <v>442</v>
      </c>
      <c r="F18" s="85">
        <v>1000</v>
      </c>
      <c r="G18" s="9">
        <v>600</v>
      </c>
      <c r="H18" s="137">
        <v>120</v>
      </c>
      <c r="I18" s="31">
        <v>3</v>
      </c>
      <c r="J18" s="126">
        <v>1.8</v>
      </c>
      <c r="K18" s="126">
        <v>0.216</v>
      </c>
      <c r="L18" s="89">
        <v>629.16</v>
      </c>
      <c r="M18" s="458">
        <f t="shared" si="1"/>
        <v>5611</v>
      </c>
      <c r="N18" s="127">
        <v>5611</v>
      </c>
      <c r="O18" s="998"/>
      <c r="P18" s="1001"/>
    </row>
    <row r="19" spans="1:17" ht="14.1" customHeight="1">
      <c r="A19" s="1229"/>
      <c r="B19" s="1230"/>
      <c r="C19" s="1231"/>
      <c r="D19" s="113"/>
      <c r="E19" s="660" t="s">
        <v>442</v>
      </c>
      <c r="F19" s="85">
        <v>1000</v>
      </c>
      <c r="G19" s="9">
        <v>600</v>
      </c>
      <c r="H19" s="137">
        <v>150</v>
      </c>
      <c r="I19" s="31">
        <v>2</v>
      </c>
      <c r="J19" s="126">
        <f t="shared" ref="J19" si="2">F19*G19*I19/1000000</f>
        <v>1.2</v>
      </c>
      <c r="K19" s="126">
        <f t="shared" ref="K19" si="3">F19*G19*H19*I19/1000000000</f>
        <v>0.18</v>
      </c>
      <c r="L19" s="89">
        <f>M19*K19/J19</f>
        <v>841.65000000000009</v>
      </c>
      <c r="M19" s="458">
        <f t="shared" si="1"/>
        <v>5611</v>
      </c>
      <c r="N19" s="127">
        <v>5611</v>
      </c>
      <c r="O19" s="998"/>
      <c r="P19" s="1001"/>
    </row>
    <row r="20" spans="1:17" ht="14.1" customHeight="1">
      <c r="A20" s="1232"/>
      <c r="B20" s="1233"/>
      <c r="C20" s="1234"/>
      <c r="D20" s="114"/>
      <c r="E20" s="661" t="s">
        <v>442</v>
      </c>
      <c r="F20" s="128">
        <v>1000</v>
      </c>
      <c r="G20" s="37">
        <v>600</v>
      </c>
      <c r="H20" s="153">
        <v>180</v>
      </c>
      <c r="I20" s="38">
        <v>2</v>
      </c>
      <c r="J20" s="130">
        <v>1.2</v>
      </c>
      <c r="K20" s="130">
        <v>0.216</v>
      </c>
      <c r="L20" s="154">
        <v>943.74000000000012</v>
      </c>
      <c r="M20" s="459">
        <f t="shared" si="1"/>
        <v>5611</v>
      </c>
      <c r="N20" s="127">
        <v>5611</v>
      </c>
      <c r="O20" s="998"/>
      <c r="P20" s="1001"/>
    </row>
    <row r="21" spans="1:17" ht="14.1" customHeight="1">
      <c r="A21" s="1226" t="s">
        <v>550</v>
      </c>
      <c r="B21" s="1227"/>
      <c r="C21" s="1228"/>
      <c r="D21" s="1103" t="s">
        <v>52</v>
      </c>
      <c r="E21" s="659" t="s">
        <v>442</v>
      </c>
      <c r="F21" s="123">
        <v>1000</v>
      </c>
      <c r="G21" s="25">
        <v>600</v>
      </c>
      <c r="H21" s="26">
        <v>150</v>
      </c>
      <c r="I21" s="27">
        <v>2</v>
      </c>
      <c r="J21" s="28">
        <v>1.2</v>
      </c>
      <c r="K21" s="28">
        <v>0.18</v>
      </c>
      <c r="L21" s="40">
        <f>M21*K21/J21</f>
        <v>681.75</v>
      </c>
      <c r="M21" s="457">
        <f t="shared" si="1"/>
        <v>4545</v>
      </c>
      <c r="N21" s="127">
        <v>4545</v>
      </c>
      <c r="O21" s="998"/>
      <c r="P21" s="1001"/>
    </row>
    <row r="22" spans="1:17" ht="14.1" customHeight="1">
      <c r="A22" s="1229"/>
      <c r="B22" s="1230"/>
      <c r="C22" s="1231"/>
      <c r="D22" s="1084"/>
      <c r="E22" s="660" t="s">
        <v>442</v>
      </c>
      <c r="F22" s="85">
        <v>1000</v>
      </c>
      <c r="G22" s="9">
        <v>600</v>
      </c>
      <c r="H22" s="137">
        <v>180</v>
      </c>
      <c r="I22" s="31">
        <v>2</v>
      </c>
      <c r="J22" s="126">
        <v>1.2</v>
      </c>
      <c r="K22" s="126">
        <v>0.216</v>
      </c>
      <c r="L22" s="89">
        <f>M22*K22/J22</f>
        <v>818.1</v>
      </c>
      <c r="M22" s="458">
        <f t="shared" si="1"/>
        <v>4545</v>
      </c>
      <c r="N22" s="127">
        <v>4545</v>
      </c>
      <c r="O22" s="998"/>
      <c r="P22" s="1001"/>
    </row>
    <row r="23" spans="1:17" ht="14.1" customHeight="1">
      <c r="A23" s="1232"/>
      <c r="B23" s="1233"/>
      <c r="C23" s="1234"/>
      <c r="D23" s="114"/>
      <c r="E23" s="661" t="s">
        <v>442</v>
      </c>
      <c r="F23" s="128">
        <v>1200</v>
      </c>
      <c r="G23" s="37">
        <v>600</v>
      </c>
      <c r="H23" s="153">
        <v>150</v>
      </c>
      <c r="I23" s="38">
        <v>2</v>
      </c>
      <c r="J23" s="130">
        <f t="shared" ref="J23" si="4">F23*G23*I23/1000000</f>
        <v>1.44</v>
      </c>
      <c r="K23" s="130">
        <v>0.216</v>
      </c>
      <c r="L23" s="154">
        <f>M23*K23/J23</f>
        <v>681.75</v>
      </c>
      <c r="M23" s="459">
        <f t="shared" si="1"/>
        <v>4545</v>
      </c>
      <c r="N23" s="127">
        <v>4545</v>
      </c>
      <c r="O23" s="998"/>
      <c r="P23" s="1001"/>
    </row>
    <row r="24" spans="1:17" ht="14.1" customHeight="1">
      <c r="A24" s="1226" t="s">
        <v>551</v>
      </c>
      <c r="B24" s="1227"/>
      <c r="C24" s="1228"/>
      <c r="D24" s="1103" t="s">
        <v>52</v>
      </c>
      <c r="E24" s="659" t="s">
        <v>442</v>
      </c>
      <c r="F24" s="123">
        <v>1000</v>
      </c>
      <c r="G24" s="25">
        <v>600</v>
      </c>
      <c r="H24" s="26">
        <v>150</v>
      </c>
      <c r="I24" s="27">
        <v>2</v>
      </c>
      <c r="J24" s="28">
        <v>1.2</v>
      </c>
      <c r="K24" s="28">
        <v>0.18</v>
      </c>
      <c r="L24" s="40">
        <f>M24*K24/J24</f>
        <v>757.5</v>
      </c>
      <c r="M24" s="457">
        <f t="shared" si="1"/>
        <v>5050</v>
      </c>
      <c r="N24" s="127">
        <v>5050</v>
      </c>
      <c r="O24" s="998"/>
      <c r="P24" s="1001"/>
    </row>
    <row r="25" spans="1:17" ht="14.1" customHeight="1">
      <c r="A25" s="1232"/>
      <c r="B25" s="1233"/>
      <c r="C25" s="1234"/>
      <c r="D25" s="1104"/>
      <c r="E25" s="661" t="s">
        <v>442</v>
      </c>
      <c r="F25" s="128">
        <v>1000</v>
      </c>
      <c r="G25" s="37">
        <v>600</v>
      </c>
      <c r="H25" s="153">
        <v>180</v>
      </c>
      <c r="I25" s="38">
        <v>2</v>
      </c>
      <c r="J25" s="130">
        <v>1.2</v>
      </c>
      <c r="K25" s="130">
        <v>0.216</v>
      </c>
      <c r="L25" s="154">
        <f>M25*K25/J25</f>
        <v>909</v>
      </c>
      <c r="M25" s="459">
        <f t="shared" si="1"/>
        <v>5050</v>
      </c>
      <c r="N25" s="127">
        <v>5050</v>
      </c>
      <c r="O25" s="998"/>
      <c r="P25" s="1001"/>
    </row>
    <row r="26" spans="1:17" ht="14.1" customHeight="1">
      <c r="A26" s="1095" t="s">
        <v>20</v>
      </c>
      <c r="B26" s="1096"/>
      <c r="C26" s="1096"/>
      <c r="D26" s="1096"/>
      <c r="E26" s="1096"/>
      <c r="F26" s="1096"/>
      <c r="G26" s="1096"/>
      <c r="H26" s="1096"/>
      <c r="I26" s="1096"/>
      <c r="J26" s="1096"/>
      <c r="K26" s="1096"/>
      <c r="L26" s="1096"/>
      <c r="M26" s="1124"/>
      <c r="N26" s="1026"/>
      <c r="O26" s="998"/>
      <c r="P26" s="1001"/>
    </row>
    <row r="27" spans="1:17" ht="14.1" customHeight="1">
      <c r="A27" s="1085" t="s">
        <v>35</v>
      </c>
      <c r="B27" s="1086"/>
      <c r="C27" s="1087"/>
      <c r="D27" s="1103" t="s">
        <v>33</v>
      </c>
      <c r="E27" s="1235" t="s">
        <v>442</v>
      </c>
      <c r="F27" s="1236">
        <v>1000</v>
      </c>
      <c r="G27" s="1238">
        <v>600</v>
      </c>
      <c r="H27" s="1240">
        <v>102</v>
      </c>
      <c r="I27" s="1242">
        <v>2</v>
      </c>
      <c r="J27" s="1244">
        <f t="shared" ref="J27" si="5">F27*G27*I27/1000000</f>
        <v>1.2</v>
      </c>
      <c r="K27" s="1244">
        <f t="shared" ref="K27" si="6">F27*G27*H27*I27/1000000000</f>
        <v>0.12239999999999999</v>
      </c>
      <c r="L27" s="1246">
        <f>M27*K27/J27</f>
        <v>949.82400000000007</v>
      </c>
      <c r="M27" s="1224">
        <f>N27*(100%-$M$12)</f>
        <v>9312</v>
      </c>
      <c r="N27" s="1224">
        <v>9312</v>
      </c>
      <c r="O27" s="998"/>
      <c r="P27" s="1001"/>
      <c r="Q27" s="1030"/>
    </row>
    <row r="28" spans="1:17" ht="14.1" customHeight="1">
      <c r="A28" s="1091"/>
      <c r="B28" s="1092"/>
      <c r="C28" s="1093"/>
      <c r="D28" s="1104"/>
      <c r="E28" s="1188"/>
      <c r="F28" s="1237"/>
      <c r="G28" s="1239"/>
      <c r="H28" s="1241"/>
      <c r="I28" s="1243"/>
      <c r="J28" s="1245"/>
      <c r="K28" s="1245"/>
      <c r="L28" s="1247"/>
      <c r="M28" s="1225">
        <f>N32*(100%-$M$12)</f>
        <v>0</v>
      </c>
      <c r="N28" s="1225">
        <v>0</v>
      </c>
      <c r="O28" s="998"/>
      <c r="P28" s="1001"/>
    </row>
    <row r="29" spans="1:17" ht="14.1" customHeight="1">
      <c r="A29" s="1085" t="s">
        <v>36</v>
      </c>
      <c r="B29" s="1086"/>
      <c r="C29" s="1087"/>
      <c r="D29" s="1103" t="s">
        <v>34</v>
      </c>
      <c r="E29" s="1235" t="s">
        <v>442</v>
      </c>
      <c r="F29" s="1236">
        <v>1000</v>
      </c>
      <c r="G29" s="1238">
        <v>600</v>
      </c>
      <c r="H29" s="1240">
        <v>102</v>
      </c>
      <c r="I29" s="1242">
        <v>2</v>
      </c>
      <c r="J29" s="1244">
        <f t="shared" ref="J29:J33" si="7">F29*G29*I29/1000000</f>
        <v>1.2</v>
      </c>
      <c r="K29" s="1244">
        <f t="shared" ref="K29:K33" si="8">F29*G29*H29*I29/1000000000</f>
        <v>0.12239999999999999</v>
      </c>
      <c r="L29" s="1246">
        <f t="shared" ref="L29" si="9">M29*K29/J29</f>
        <v>678.60599999999999</v>
      </c>
      <c r="M29" s="1224">
        <f>N29*(100%-$M$12)</f>
        <v>6653</v>
      </c>
      <c r="N29" s="1224">
        <v>6653</v>
      </c>
      <c r="O29" s="998"/>
      <c r="P29" s="1001"/>
    </row>
    <row r="30" spans="1:17" s="102" customFormat="1" ht="18" customHeight="1">
      <c r="A30" s="1091"/>
      <c r="B30" s="1092"/>
      <c r="C30" s="1093"/>
      <c r="D30" s="1104"/>
      <c r="E30" s="1188"/>
      <c r="F30" s="1237"/>
      <c r="G30" s="1239"/>
      <c r="H30" s="1241"/>
      <c r="I30" s="1243"/>
      <c r="J30" s="1245"/>
      <c r="K30" s="1245"/>
      <c r="L30" s="1247"/>
      <c r="M30" s="1225">
        <f>N34*(100%-$M$12)</f>
        <v>0</v>
      </c>
      <c r="N30" s="1225"/>
      <c r="O30" s="998"/>
      <c r="P30" s="1001"/>
    </row>
    <row r="31" spans="1:17" ht="14.1" customHeight="1">
      <c r="A31" s="1085" t="s">
        <v>552</v>
      </c>
      <c r="B31" s="1086"/>
      <c r="C31" s="1087"/>
      <c r="D31" s="1103" t="s">
        <v>34</v>
      </c>
      <c r="E31" s="1235" t="s">
        <v>442</v>
      </c>
      <c r="F31" s="1236">
        <v>1200</v>
      </c>
      <c r="G31" s="1238">
        <v>600</v>
      </c>
      <c r="H31" s="1240">
        <v>102</v>
      </c>
      <c r="I31" s="1242">
        <v>2</v>
      </c>
      <c r="J31" s="1244">
        <f t="shared" si="7"/>
        <v>1.44</v>
      </c>
      <c r="K31" s="1244">
        <f t="shared" si="8"/>
        <v>0.14688000000000001</v>
      </c>
      <c r="L31" s="1246">
        <f t="shared" ref="L31:L33" si="10">M31*K31/J31</f>
        <v>580.17600000000004</v>
      </c>
      <c r="M31" s="1224">
        <f t="shared" ref="M31:M36" si="11">N31*(100%-$M$12)</f>
        <v>5688</v>
      </c>
      <c r="N31" s="1027">
        <v>5688</v>
      </c>
      <c r="O31" s="998"/>
      <c r="P31" s="1001"/>
    </row>
    <row r="32" spans="1:17" ht="14.1" customHeight="1">
      <c r="A32" s="1091"/>
      <c r="B32" s="1092"/>
      <c r="C32" s="1093"/>
      <c r="D32" s="1104"/>
      <c r="E32" s="1188"/>
      <c r="F32" s="1237"/>
      <c r="G32" s="1239"/>
      <c r="H32" s="1241"/>
      <c r="I32" s="1243"/>
      <c r="J32" s="1245"/>
      <c r="K32" s="1245"/>
      <c r="L32" s="1247"/>
      <c r="M32" s="1225">
        <f t="shared" si="11"/>
        <v>0</v>
      </c>
      <c r="N32" s="1028">
        <v>0</v>
      </c>
      <c r="O32" s="998"/>
      <c r="P32" s="1001"/>
    </row>
    <row r="33" spans="1:16" ht="14.1" customHeight="1">
      <c r="A33" s="1085" t="s">
        <v>553</v>
      </c>
      <c r="B33" s="1086"/>
      <c r="C33" s="1087"/>
      <c r="D33" s="1103" t="s">
        <v>34</v>
      </c>
      <c r="E33" s="1235" t="s">
        <v>442</v>
      </c>
      <c r="F33" s="1236">
        <v>1200</v>
      </c>
      <c r="G33" s="1238">
        <v>600</v>
      </c>
      <c r="H33" s="1240">
        <v>102</v>
      </c>
      <c r="I33" s="1242">
        <v>2</v>
      </c>
      <c r="J33" s="1244">
        <f t="shared" si="7"/>
        <v>1.44</v>
      </c>
      <c r="K33" s="1244">
        <f t="shared" si="8"/>
        <v>0.14688000000000001</v>
      </c>
      <c r="L33" s="1246">
        <f t="shared" si="10"/>
        <v>644.53800000000001</v>
      </c>
      <c r="M33" s="1224">
        <f t="shared" si="11"/>
        <v>6319</v>
      </c>
      <c r="N33" s="1029">
        <v>6319</v>
      </c>
      <c r="O33" s="998"/>
      <c r="P33" s="1001"/>
    </row>
    <row r="34" spans="1:16" ht="14.1" customHeight="1">
      <c r="A34" s="1091"/>
      <c r="B34" s="1092"/>
      <c r="C34" s="1093"/>
      <c r="D34" s="1104"/>
      <c r="E34" s="1188"/>
      <c r="F34" s="1237"/>
      <c r="G34" s="1239"/>
      <c r="H34" s="1241"/>
      <c r="I34" s="1243"/>
      <c r="J34" s="1245"/>
      <c r="K34" s="1245"/>
      <c r="L34" s="1247"/>
      <c r="M34" s="1225">
        <f t="shared" si="11"/>
        <v>0</v>
      </c>
      <c r="N34" s="1028"/>
      <c r="O34" s="998"/>
      <c r="P34" s="1001"/>
    </row>
    <row r="35" spans="1:16" ht="12.75" customHeight="1">
      <c r="A35" s="1085" t="s">
        <v>554</v>
      </c>
      <c r="B35" s="1086"/>
      <c r="C35" s="1087"/>
      <c r="D35" s="1103" t="s">
        <v>33</v>
      </c>
      <c r="E35" s="1235" t="s">
        <v>442</v>
      </c>
      <c r="F35" s="1236">
        <v>1200</v>
      </c>
      <c r="G35" s="1238">
        <v>627</v>
      </c>
      <c r="H35" s="1240">
        <v>102</v>
      </c>
      <c r="I35" s="1242">
        <v>2</v>
      </c>
      <c r="J35" s="1244">
        <f t="shared" ref="J35" si="12">F35*G35*I35/1000000</f>
        <v>1.5047999999999999</v>
      </c>
      <c r="K35" s="1244">
        <f t="shared" ref="K35" si="13">F35*G35*H35*I35/1000000000</f>
        <v>0.1534896</v>
      </c>
      <c r="L35" s="1246">
        <f>M35*K35/J35</f>
        <v>676.66800000000012</v>
      </c>
      <c r="M35" s="1224">
        <f t="shared" si="11"/>
        <v>6634</v>
      </c>
      <c r="N35" s="1029">
        <v>6634</v>
      </c>
      <c r="O35" s="998"/>
      <c r="P35" s="1001"/>
    </row>
    <row r="36" spans="1:16" ht="17.25" customHeight="1">
      <c r="A36" s="1091"/>
      <c r="B36" s="1092"/>
      <c r="C36" s="1093"/>
      <c r="D36" s="1104"/>
      <c r="E36" s="1188"/>
      <c r="F36" s="1237"/>
      <c r="G36" s="1239"/>
      <c r="H36" s="1241"/>
      <c r="I36" s="1243"/>
      <c r="J36" s="1245"/>
      <c r="K36" s="1245"/>
      <c r="L36" s="1247"/>
      <c r="M36" s="1225">
        <f t="shared" si="11"/>
        <v>0</v>
      </c>
      <c r="N36" s="1028">
        <v>0</v>
      </c>
      <c r="O36" s="998"/>
      <c r="P36" s="1001"/>
    </row>
    <row r="37" spans="1:16" ht="12.75" customHeight="1"/>
    <row r="38" spans="1:16" ht="12.75" customHeight="1">
      <c r="A38" s="110" t="s">
        <v>16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1"/>
      <c r="M38" s="111"/>
    </row>
    <row r="39" spans="1:16" ht="12.75" customHeight="1">
      <c r="A39" s="1083" t="s">
        <v>23</v>
      </c>
      <c r="B39" s="1083"/>
      <c r="C39" s="1083"/>
      <c r="D39" s="1083"/>
      <c r="E39" s="1083"/>
      <c r="F39" s="1083"/>
      <c r="G39" s="1083"/>
      <c r="H39" s="1083"/>
      <c r="I39" s="1083"/>
      <c r="J39" s="1083"/>
      <c r="K39" s="1083"/>
    </row>
    <row r="40" spans="1:16" ht="12.75" customHeight="1">
      <c r="A40" s="1083" t="s">
        <v>22</v>
      </c>
      <c r="B40" s="1083"/>
      <c r="C40" s="1083"/>
      <c r="D40" s="1083"/>
      <c r="E40" s="1083"/>
      <c r="F40" s="1083"/>
      <c r="G40" s="1083"/>
      <c r="H40" s="1083"/>
      <c r="I40" s="1083"/>
      <c r="J40" s="1083"/>
      <c r="K40" s="1083"/>
      <c r="L40" s="1248"/>
      <c r="M40" s="1248"/>
    </row>
    <row r="41" spans="1:16" ht="12.75" customHeight="1">
      <c r="A41" s="1149" t="s">
        <v>51</v>
      </c>
      <c r="B41" s="1149"/>
      <c r="C41" s="1149"/>
      <c r="D41" s="1149"/>
      <c r="E41" s="1149"/>
      <c r="F41" s="1149"/>
      <c r="G41" s="1149"/>
      <c r="H41" s="1149"/>
      <c r="I41" s="1149"/>
      <c r="J41" s="1149"/>
      <c r="K41" s="1149"/>
      <c r="L41" s="112"/>
    </row>
    <row r="42" spans="1:16">
      <c r="A42" s="979" t="s">
        <v>450</v>
      </c>
      <c r="B42" s="979"/>
      <c r="C42" s="979"/>
      <c r="D42" s="979"/>
      <c r="E42" s="979"/>
      <c r="F42" s="979"/>
      <c r="G42" s="979"/>
      <c r="H42" s="979"/>
      <c r="I42" s="979"/>
      <c r="J42" s="979"/>
      <c r="K42" s="979"/>
      <c r="L42" s="112"/>
    </row>
    <row r="43" spans="1:16">
      <c r="A43" s="979" t="s">
        <v>448</v>
      </c>
      <c r="B43" s="979"/>
      <c r="C43" s="979"/>
      <c r="D43" s="979"/>
      <c r="E43" s="979"/>
      <c r="F43" s="979"/>
      <c r="G43" s="979"/>
      <c r="H43" s="979"/>
      <c r="I43" s="979"/>
      <c r="J43" s="979"/>
      <c r="K43" s="979"/>
    </row>
    <row r="44" spans="1:16">
      <c r="A44" s="979" t="s">
        <v>478</v>
      </c>
      <c r="B44" s="979"/>
      <c r="C44" s="979"/>
      <c r="D44" s="979"/>
      <c r="E44" s="979"/>
      <c r="F44" s="979"/>
      <c r="G44" s="979"/>
      <c r="H44" s="979"/>
      <c r="I44" s="979"/>
      <c r="J44" s="979"/>
      <c r="K44" s="979"/>
    </row>
    <row r="45" spans="1:16" ht="12.75" customHeight="1">
      <c r="A45" s="1083" t="s">
        <v>479</v>
      </c>
      <c r="B45" s="1083"/>
      <c r="C45" s="1083"/>
      <c r="D45" s="1083"/>
      <c r="E45" s="1083"/>
      <c r="F45" s="1083"/>
      <c r="G45" s="1083"/>
      <c r="H45" s="1083"/>
      <c r="I45" s="1083"/>
      <c r="J45" s="1083"/>
      <c r="K45" s="1083"/>
      <c r="L45" s="1083"/>
      <c r="M45" s="1083"/>
    </row>
    <row r="46" spans="1:16">
      <c r="A46" s="1083" t="s">
        <v>453</v>
      </c>
      <c r="B46" s="1083"/>
      <c r="C46" s="1083"/>
      <c r="D46" s="1083"/>
      <c r="E46" s="1083"/>
      <c r="F46" s="1083"/>
      <c r="G46" s="1083"/>
      <c r="H46" s="1083"/>
      <c r="I46" s="1083"/>
      <c r="J46" s="1083"/>
      <c r="K46" s="1083"/>
      <c r="L46" s="1083"/>
      <c r="M46" s="1083"/>
    </row>
    <row r="47" spans="1:16">
      <c r="A47" s="1083" t="s">
        <v>451</v>
      </c>
      <c r="B47" s="1083"/>
      <c r="C47" s="1083"/>
      <c r="D47" s="1083"/>
      <c r="E47" s="1083"/>
      <c r="F47" s="1083"/>
      <c r="G47" s="1083"/>
      <c r="H47" s="1083"/>
      <c r="I47" s="1083"/>
      <c r="J47" s="1083"/>
      <c r="K47" s="1083"/>
      <c r="L47" s="1083"/>
      <c r="M47" s="1083"/>
    </row>
    <row r="48" spans="1:16">
      <c r="A48" s="1083" t="s">
        <v>452</v>
      </c>
      <c r="B48" s="1083"/>
      <c r="C48" s="1083"/>
      <c r="D48" s="1083"/>
      <c r="E48" s="1083"/>
      <c r="F48" s="1083"/>
      <c r="G48" s="1083"/>
      <c r="H48" s="1083"/>
      <c r="I48" s="1083"/>
      <c r="J48" s="1083"/>
      <c r="K48" s="1083"/>
      <c r="L48" s="1083"/>
      <c r="M48" s="1083"/>
    </row>
    <row r="49" spans="1:13" ht="12.75" customHeight="1">
      <c r="A49" s="1083"/>
      <c r="B49" s="1083"/>
      <c r="C49" s="1083"/>
      <c r="D49" s="1083"/>
      <c r="E49" s="1083"/>
      <c r="F49" s="1083"/>
      <c r="G49" s="1083"/>
      <c r="H49" s="1083"/>
      <c r="I49" s="1083"/>
      <c r="J49" s="1083"/>
      <c r="K49" s="1083"/>
      <c r="L49" s="1083"/>
      <c r="M49" s="1083"/>
    </row>
    <row r="50" spans="1:13" ht="12.75" customHeight="1"/>
  </sheetData>
  <mergeCells count="90">
    <mergeCell ref="A49:K49"/>
    <mergeCell ref="L49:M49"/>
    <mergeCell ref="A46:K46"/>
    <mergeCell ref="L46:M46"/>
    <mergeCell ref="A47:K47"/>
    <mergeCell ref="L47:M47"/>
    <mergeCell ref="A48:K48"/>
    <mergeCell ref="L48:M48"/>
    <mergeCell ref="A39:K39"/>
    <mergeCell ref="A40:K40"/>
    <mergeCell ref="L40:M40"/>
    <mergeCell ref="A41:K41"/>
    <mergeCell ref="A45:K45"/>
    <mergeCell ref="L45:M45"/>
    <mergeCell ref="H35:H36"/>
    <mergeCell ref="I35:I36"/>
    <mergeCell ref="J35:J36"/>
    <mergeCell ref="K35:K36"/>
    <mergeCell ref="L35:L36"/>
    <mergeCell ref="M35:M36"/>
    <mergeCell ref="I33:I34"/>
    <mergeCell ref="J33:J34"/>
    <mergeCell ref="K33:K34"/>
    <mergeCell ref="L33:L34"/>
    <mergeCell ref="M33:M34"/>
    <mergeCell ref="A35:C36"/>
    <mergeCell ref="D35:D36"/>
    <mergeCell ref="E35:E36"/>
    <mergeCell ref="F35:F36"/>
    <mergeCell ref="G35:G36"/>
    <mergeCell ref="A33:C34"/>
    <mergeCell ref="D33:D34"/>
    <mergeCell ref="E33:E34"/>
    <mergeCell ref="F33:F34"/>
    <mergeCell ref="G33:G34"/>
    <mergeCell ref="K29:K30"/>
    <mergeCell ref="L29:L30"/>
    <mergeCell ref="M29:M30"/>
    <mergeCell ref="H33:H34"/>
    <mergeCell ref="H31:H32"/>
    <mergeCell ref="I31:I32"/>
    <mergeCell ref="J31:J32"/>
    <mergeCell ref="K31:K32"/>
    <mergeCell ref="M27:M28"/>
    <mergeCell ref="H29:H30"/>
    <mergeCell ref="A31:C32"/>
    <mergeCell ref="D31:D32"/>
    <mergeCell ref="E31:E32"/>
    <mergeCell ref="F31:F32"/>
    <mergeCell ref="G31:G32"/>
    <mergeCell ref="A29:C30"/>
    <mergeCell ref="D29:D30"/>
    <mergeCell ref="E29:E30"/>
    <mergeCell ref="F29:F30"/>
    <mergeCell ref="G29:G30"/>
    <mergeCell ref="L31:L32"/>
    <mergeCell ref="M31:M32"/>
    <mergeCell ref="I29:I30"/>
    <mergeCell ref="J29:J30"/>
    <mergeCell ref="H27:H28"/>
    <mergeCell ref="I27:I28"/>
    <mergeCell ref="J27:J28"/>
    <mergeCell ref="K27:K28"/>
    <mergeCell ref="L27:L28"/>
    <mergeCell ref="A27:C28"/>
    <mergeCell ref="D27:D28"/>
    <mergeCell ref="E27:E28"/>
    <mergeCell ref="F27:F28"/>
    <mergeCell ref="G27:G28"/>
    <mergeCell ref="A21:C23"/>
    <mergeCell ref="D21:D22"/>
    <mergeCell ref="A24:C25"/>
    <mergeCell ref="D24:D25"/>
    <mergeCell ref="A26:M26"/>
    <mergeCell ref="A8:M8"/>
    <mergeCell ref="N27:N28"/>
    <mergeCell ref="N29:N30"/>
    <mergeCell ref="A7:M7"/>
    <mergeCell ref="A9:M9"/>
    <mergeCell ref="A10:M10"/>
    <mergeCell ref="A13:D14"/>
    <mergeCell ref="E13:E14"/>
    <mergeCell ref="F13:H13"/>
    <mergeCell ref="I13:I14"/>
    <mergeCell ref="J13:J14"/>
    <mergeCell ref="K13:K14"/>
    <mergeCell ref="L13:M13"/>
    <mergeCell ref="A15:M15"/>
    <mergeCell ref="A16:C20"/>
    <mergeCell ref="D16:D1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56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U87"/>
  <sheetViews>
    <sheetView showGridLines="0" view="pageBreakPreview" zoomScale="80" zoomScaleNormal="75" zoomScaleSheetLayoutView="80" workbookViewId="0">
      <pane ySplit="13" topLeftCell="A14" activePane="bottomLeft" state="frozen"/>
      <selection activeCell="Q17" sqref="Q17"/>
      <selection pane="bottomLeft" activeCell="A9" sqref="A9:M9"/>
    </sheetView>
  </sheetViews>
  <sheetFormatPr defaultRowHeight="12.75"/>
  <cols>
    <col min="1" max="1" width="9.7109375" style="109" customWidth="1"/>
    <col min="2" max="3" width="9.7109375" style="19" customWidth="1"/>
    <col min="4" max="4" width="39.7109375" style="19" customWidth="1"/>
    <col min="5" max="5" width="11.7109375" style="109" customWidth="1"/>
    <col min="6" max="8" width="8.7109375" style="19" customWidth="1"/>
    <col min="9" max="11" width="10.7109375" style="19" customWidth="1"/>
    <col min="12" max="12" width="10.7109375" style="49" customWidth="1"/>
    <col min="13" max="13" width="12.140625" style="49" customWidth="1"/>
    <col min="14" max="14" width="10.7109375" style="49" hidden="1" customWidth="1"/>
    <col min="15" max="16" width="9.140625" style="465"/>
    <col min="17" max="16384" width="9.140625" style="19"/>
  </cols>
  <sheetData>
    <row r="1" spans="1:21" s="465" customFormat="1">
      <c r="A1" s="109"/>
      <c r="E1" s="109"/>
      <c r="L1" s="49"/>
      <c r="M1" s="49"/>
      <c r="N1" s="49"/>
    </row>
    <row r="2" spans="1:21" s="465" customFormat="1">
      <c r="A2" s="109"/>
      <c r="E2" s="109"/>
      <c r="L2" s="49"/>
      <c r="M2" s="49"/>
      <c r="N2" s="49"/>
    </row>
    <row r="3" spans="1:21" s="465" customFormat="1">
      <c r="A3" s="109"/>
      <c r="E3" s="109"/>
      <c r="L3" s="49"/>
      <c r="M3" s="49"/>
      <c r="N3" s="49"/>
    </row>
    <row r="4" spans="1:21" s="465" customFormat="1">
      <c r="A4" s="109"/>
      <c r="E4" s="109"/>
      <c r="L4" s="49"/>
      <c r="M4" s="49"/>
      <c r="N4" s="49"/>
    </row>
    <row r="5" spans="1:21" s="465" customFormat="1">
      <c r="A5" s="109"/>
      <c r="E5" s="109"/>
      <c r="L5" s="49"/>
      <c r="M5" s="49"/>
      <c r="N5" s="49"/>
    </row>
    <row r="6" spans="1:21" s="465" customFormat="1">
      <c r="A6" s="109"/>
      <c r="E6" s="109"/>
      <c r="L6" s="49"/>
      <c r="M6" s="49"/>
      <c r="N6" s="49"/>
    </row>
    <row r="7" spans="1:21" ht="54.75" customHeight="1">
      <c r="A7" s="1150" t="s">
        <v>574</v>
      </c>
      <c r="B7" s="1133"/>
      <c r="C7" s="1133"/>
      <c r="D7" s="1133"/>
      <c r="E7" s="1133"/>
      <c r="F7" s="1133"/>
      <c r="G7" s="1133"/>
      <c r="H7" s="1133"/>
      <c r="I7" s="1133"/>
      <c r="J7" s="1133"/>
      <c r="K7" s="1133"/>
      <c r="L7" s="1133"/>
      <c r="M7" s="1133"/>
      <c r="N7" s="975"/>
    </row>
    <row r="8" spans="1:21" ht="15" customHeight="1">
      <c r="A8" s="1152" t="str">
        <f>'Общестроительная изоляция'!A9:M9</f>
        <v xml:space="preserve"> от 1 января 2018</v>
      </c>
      <c r="B8" s="1135"/>
      <c r="C8" s="1135"/>
      <c r="D8" s="1135"/>
      <c r="E8" s="1135"/>
      <c r="F8" s="1135"/>
      <c r="G8" s="1135"/>
      <c r="H8" s="1135"/>
      <c r="I8" s="1135"/>
      <c r="J8" s="1135"/>
      <c r="K8" s="1135"/>
      <c r="L8" s="1135"/>
      <c r="M8" s="1135"/>
      <c r="N8" s="976"/>
    </row>
    <row r="9" spans="1:21" ht="15" customHeight="1">
      <c r="A9" s="1151" t="str">
        <f>'Общестроительная изоляция'!A10:M10</f>
        <v>Общестроительная изоляция</v>
      </c>
      <c r="B9" s="1133"/>
      <c r="C9" s="1133"/>
      <c r="D9" s="1133"/>
      <c r="E9" s="1133"/>
      <c r="F9" s="1133"/>
      <c r="G9" s="1133"/>
      <c r="H9" s="1133"/>
      <c r="I9" s="1133"/>
      <c r="J9" s="1133"/>
      <c r="K9" s="1133"/>
      <c r="L9" s="1133"/>
      <c r="M9" s="1133"/>
      <c r="N9" s="975"/>
    </row>
    <row r="10" spans="1:21" ht="15" customHeight="1">
      <c r="A10" s="971" t="s">
        <v>528</v>
      </c>
      <c r="B10" s="178"/>
      <c r="C10" s="178"/>
      <c r="D10" s="178"/>
      <c r="E10" s="649"/>
      <c r="F10" s="178"/>
      <c r="G10" s="178"/>
      <c r="H10" s="178"/>
      <c r="I10" s="178"/>
      <c r="J10" s="178"/>
      <c r="K10" s="178"/>
      <c r="L10" s="178"/>
      <c r="M10" s="178"/>
      <c r="N10" s="465"/>
    </row>
    <row r="11" spans="1:21" s="2" customFormat="1" ht="15" customHeight="1">
      <c r="A11" s="36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145" t="s">
        <v>63</v>
      </c>
      <c r="M11" s="146">
        <v>0</v>
      </c>
      <c r="N11" s="465"/>
      <c r="P11" s="465"/>
    </row>
    <row r="12" spans="1:21" s="102" customFormat="1" ht="14.25" customHeight="1">
      <c r="A12" s="1142" t="s">
        <v>1</v>
      </c>
      <c r="B12" s="1119"/>
      <c r="C12" s="1119"/>
      <c r="D12" s="1120"/>
      <c r="E12" s="1155" t="s">
        <v>441</v>
      </c>
      <c r="F12" s="1095" t="s">
        <v>2</v>
      </c>
      <c r="G12" s="1096"/>
      <c r="H12" s="1124"/>
      <c r="I12" s="1155" t="s">
        <v>3</v>
      </c>
      <c r="J12" s="1155" t="s">
        <v>4</v>
      </c>
      <c r="K12" s="1155" t="s">
        <v>5</v>
      </c>
      <c r="L12" s="1153" t="s">
        <v>43</v>
      </c>
      <c r="M12" s="1154"/>
      <c r="N12" s="147"/>
    </row>
    <row r="13" spans="1:21" s="102" customFormat="1" ht="16.5" customHeight="1">
      <c r="A13" s="1143"/>
      <c r="B13" s="1101"/>
      <c r="C13" s="1101"/>
      <c r="D13" s="1102"/>
      <c r="E13" s="1156"/>
      <c r="F13" s="103" t="s">
        <v>6</v>
      </c>
      <c r="G13" s="104" t="s">
        <v>7</v>
      </c>
      <c r="H13" s="105" t="s">
        <v>8</v>
      </c>
      <c r="I13" s="1156"/>
      <c r="J13" s="1156"/>
      <c r="K13" s="1156"/>
      <c r="L13" s="106" t="s">
        <v>9</v>
      </c>
      <c r="M13" s="107" t="s">
        <v>10</v>
      </c>
      <c r="N13" s="107" t="s">
        <v>64</v>
      </c>
      <c r="O13" s="1000"/>
      <c r="P13" s="1064"/>
    </row>
    <row r="14" spans="1:21" s="102" customFormat="1" ht="18" customHeight="1">
      <c r="A14" s="1095" t="s">
        <v>42</v>
      </c>
      <c r="B14" s="1096"/>
      <c r="C14" s="1096"/>
      <c r="D14" s="1096"/>
      <c r="E14" s="1119"/>
      <c r="F14" s="1119"/>
      <c r="G14" s="1119"/>
      <c r="H14" s="1119"/>
      <c r="I14" s="1119"/>
      <c r="J14" s="1119"/>
      <c r="K14" s="1119"/>
      <c r="L14" s="1119"/>
      <c r="M14" s="1120"/>
      <c r="N14" s="978"/>
      <c r="O14" s="999"/>
      <c r="P14" s="1064"/>
    </row>
    <row r="15" spans="1:21" ht="14.1" customHeight="1">
      <c r="A15" s="1165" t="s">
        <v>207</v>
      </c>
      <c r="B15" s="1166"/>
      <c r="C15" s="1167"/>
      <c r="D15" s="1174" t="s">
        <v>210</v>
      </c>
      <c r="E15" s="666" t="s">
        <v>442</v>
      </c>
      <c r="F15" s="50">
        <v>1000</v>
      </c>
      <c r="G15" s="51">
        <v>600</v>
      </c>
      <c r="H15" s="52">
        <v>80</v>
      </c>
      <c r="I15" s="92">
        <v>7</v>
      </c>
      <c r="J15" s="54">
        <f t="shared" ref="J15:J56" si="0">F15*G15*I15/1000000</f>
        <v>4.2</v>
      </c>
      <c r="K15" s="54">
        <f t="shared" ref="K15:K56" si="1">F15*G15*H15*I15/1000000000</f>
        <v>0.33600000000000002</v>
      </c>
      <c r="L15" s="47">
        <f t="shared" ref="L15:L27" si="2">M15*K15/J15</f>
        <v>448</v>
      </c>
      <c r="M15" s="383">
        <f>N15*(100%-$M$11)</f>
        <v>5600</v>
      </c>
      <c r="N15" s="47">
        <v>5600</v>
      </c>
      <c r="O15" s="998"/>
      <c r="P15" s="1001"/>
    </row>
    <row r="16" spans="1:21" ht="14.1" customHeight="1">
      <c r="A16" s="1168"/>
      <c r="B16" s="1169"/>
      <c r="C16" s="1170"/>
      <c r="D16" s="1094"/>
      <c r="E16" s="667" t="s">
        <v>442</v>
      </c>
      <c r="F16" s="48">
        <v>1000</v>
      </c>
      <c r="G16" s="13">
        <v>600</v>
      </c>
      <c r="H16" s="14">
        <v>90</v>
      </c>
      <c r="I16" s="93">
        <v>6</v>
      </c>
      <c r="J16" s="55">
        <f t="shared" si="0"/>
        <v>3.6</v>
      </c>
      <c r="K16" s="55">
        <f t="shared" si="1"/>
        <v>0.32400000000000001</v>
      </c>
      <c r="L16" s="11">
        <f t="shared" si="2"/>
        <v>467.64000000000004</v>
      </c>
      <c r="M16" s="375">
        <f t="shared" ref="M16:M74" si="3">N16*(100%-$M$11)</f>
        <v>5196</v>
      </c>
      <c r="N16" s="11">
        <v>5196</v>
      </c>
      <c r="O16" s="998"/>
      <c r="P16" s="1001"/>
      <c r="Q16" s="465"/>
      <c r="R16" s="465"/>
      <c r="U16" s="465"/>
    </row>
    <row r="17" spans="1:21" ht="14.1" customHeight="1">
      <c r="A17" s="1168"/>
      <c r="B17" s="1169"/>
      <c r="C17" s="1170"/>
      <c r="D17" s="1094"/>
      <c r="E17" s="667" t="s">
        <v>442</v>
      </c>
      <c r="F17" s="48">
        <v>1000</v>
      </c>
      <c r="G17" s="13">
        <v>600</v>
      </c>
      <c r="H17" s="14">
        <v>100</v>
      </c>
      <c r="I17" s="93">
        <v>6</v>
      </c>
      <c r="J17" s="55">
        <f t="shared" si="0"/>
        <v>3.6</v>
      </c>
      <c r="K17" s="55">
        <f t="shared" si="1"/>
        <v>0.36</v>
      </c>
      <c r="L17" s="11">
        <f t="shared" si="2"/>
        <v>480.2</v>
      </c>
      <c r="M17" s="375">
        <f t="shared" si="3"/>
        <v>4802</v>
      </c>
      <c r="N17" s="11">
        <v>4802</v>
      </c>
      <c r="O17" s="998"/>
      <c r="P17" s="1001"/>
      <c r="Q17" s="465"/>
      <c r="R17" s="465"/>
      <c r="U17" s="465"/>
    </row>
    <row r="18" spans="1:21" ht="14.1" customHeight="1">
      <c r="A18" s="1168"/>
      <c r="B18" s="1169"/>
      <c r="C18" s="1170"/>
      <c r="D18" s="1094"/>
      <c r="E18" s="667" t="s">
        <v>442</v>
      </c>
      <c r="F18" s="48">
        <v>1000</v>
      </c>
      <c r="G18" s="13">
        <v>600</v>
      </c>
      <c r="H18" s="94">
        <v>110</v>
      </c>
      <c r="I18" s="93">
        <v>5</v>
      </c>
      <c r="J18" s="55">
        <f t="shared" si="0"/>
        <v>3</v>
      </c>
      <c r="K18" s="55">
        <f t="shared" si="1"/>
        <v>0.33</v>
      </c>
      <c r="L18" s="11">
        <f t="shared" si="2"/>
        <v>509.74</v>
      </c>
      <c r="M18" s="375">
        <f t="shared" si="3"/>
        <v>4634</v>
      </c>
      <c r="N18" s="11">
        <v>4634</v>
      </c>
      <c r="O18" s="998"/>
      <c r="P18" s="1001"/>
      <c r="Q18" s="465"/>
      <c r="R18" s="465"/>
      <c r="U18" s="465"/>
    </row>
    <row r="19" spans="1:21" ht="14.1" customHeight="1">
      <c r="A19" s="1168"/>
      <c r="B19" s="1169"/>
      <c r="C19" s="1170"/>
      <c r="D19" s="1094"/>
      <c r="E19" s="667" t="s">
        <v>442</v>
      </c>
      <c r="F19" s="48">
        <v>1000</v>
      </c>
      <c r="G19" s="13">
        <v>600</v>
      </c>
      <c r="H19" s="94">
        <v>120</v>
      </c>
      <c r="I19" s="93">
        <v>5</v>
      </c>
      <c r="J19" s="55">
        <f t="shared" si="0"/>
        <v>3</v>
      </c>
      <c r="K19" s="55">
        <f t="shared" si="1"/>
        <v>0.36</v>
      </c>
      <c r="L19" s="11">
        <f t="shared" si="2"/>
        <v>538.43999999999994</v>
      </c>
      <c r="M19" s="375">
        <f t="shared" si="3"/>
        <v>4487</v>
      </c>
      <c r="N19" s="11">
        <v>4487</v>
      </c>
      <c r="O19" s="998"/>
      <c r="P19" s="1001"/>
      <c r="Q19" s="465"/>
      <c r="R19" s="465"/>
      <c r="U19" s="465"/>
    </row>
    <row r="20" spans="1:21" ht="14.1" customHeight="1">
      <c r="A20" s="1168"/>
      <c r="B20" s="1169"/>
      <c r="C20" s="1170"/>
      <c r="D20" s="1094"/>
      <c r="E20" s="667" t="s">
        <v>442</v>
      </c>
      <c r="F20" s="48">
        <v>1000</v>
      </c>
      <c r="G20" s="13">
        <v>600</v>
      </c>
      <c r="H20" s="94">
        <v>130</v>
      </c>
      <c r="I20" s="93">
        <v>4</v>
      </c>
      <c r="J20" s="55">
        <f t="shared" si="0"/>
        <v>2.4</v>
      </c>
      <c r="K20" s="55">
        <f t="shared" si="1"/>
        <v>0.312</v>
      </c>
      <c r="L20" s="11">
        <f t="shared" si="2"/>
        <v>567.97</v>
      </c>
      <c r="M20" s="375">
        <f t="shared" si="3"/>
        <v>4369</v>
      </c>
      <c r="N20" s="11">
        <v>4369</v>
      </c>
      <c r="O20" s="998"/>
      <c r="P20" s="1001"/>
      <c r="Q20" s="465"/>
      <c r="R20" s="465"/>
      <c r="U20" s="465"/>
    </row>
    <row r="21" spans="1:21" ht="14.1" customHeight="1">
      <c r="A21" s="1168"/>
      <c r="B21" s="1169"/>
      <c r="C21" s="1170"/>
      <c r="D21" s="1094"/>
      <c r="E21" s="667" t="s">
        <v>442</v>
      </c>
      <c r="F21" s="48">
        <v>1000</v>
      </c>
      <c r="G21" s="13">
        <v>600</v>
      </c>
      <c r="H21" s="94">
        <v>140</v>
      </c>
      <c r="I21" s="93">
        <v>4</v>
      </c>
      <c r="J21" s="55">
        <f t="shared" si="0"/>
        <v>2.4</v>
      </c>
      <c r="K21" s="55">
        <f t="shared" si="1"/>
        <v>0.33600000000000002</v>
      </c>
      <c r="L21" s="11">
        <f t="shared" si="2"/>
        <v>596.54000000000008</v>
      </c>
      <c r="M21" s="375">
        <f t="shared" si="3"/>
        <v>4261</v>
      </c>
      <c r="N21" s="11">
        <v>4261</v>
      </c>
      <c r="O21" s="998"/>
      <c r="P21" s="1001"/>
      <c r="Q21" s="465"/>
      <c r="R21" s="465"/>
      <c r="U21" s="465"/>
    </row>
    <row r="22" spans="1:21" ht="14.1" customHeight="1">
      <c r="A22" s="1168"/>
      <c r="B22" s="1169"/>
      <c r="C22" s="1170"/>
      <c r="D22" s="1094"/>
      <c r="E22" s="667" t="s">
        <v>442</v>
      </c>
      <c r="F22" s="48">
        <v>1000</v>
      </c>
      <c r="G22" s="13">
        <v>600</v>
      </c>
      <c r="H22" s="14">
        <v>150</v>
      </c>
      <c r="I22" s="93">
        <v>4</v>
      </c>
      <c r="J22" s="55">
        <f t="shared" si="0"/>
        <v>2.4</v>
      </c>
      <c r="K22" s="55">
        <f t="shared" si="1"/>
        <v>0.36</v>
      </c>
      <c r="L22" s="11">
        <f t="shared" si="2"/>
        <v>627.15</v>
      </c>
      <c r="M22" s="375">
        <f t="shared" si="3"/>
        <v>4181</v>
      </c>
      <c r="N22" s="11">
        <v>4181</v>
      </c>
      <c r="O22" s="998"/>
      <c r="P22" s="1001"/>
      <c r="Q22" s="465"/>
      <c r="R22" s="465"/>
      <c r="U22" s="465"/>
    </row>
    <row r="23" spans="1:21" ht="14.1" customHeight="1">
      <c r="A23" s="1168"/>
      <c r="B23" s="1169"/>
      <c r="C23" s="1170"/>
      <c r="E23" s="668" t="s">
        <v>442</v>
      </c>
      <c r="F23" s="48">
        <v>1000</v>
      </c>
      <c r="G23" s="13">
        <v>600</v>
      </c>
      <c r="H23" s="14">
        <v>160</v>
      </c>
      <c r="I23" s="93">
        <v>3</v>
      </c>
      <c r="J23" s="55">
        <f t="shared" si="0"/>
        <v>1.8</v>
      </c>
      <c r="K23" s="55">
        <f t="shared" si="1"/>
        <v>0.28799999999999998</v>
      </c>
      <c r="L23" s="11">
        <f t="shared" si="2"/>
        <v>657.11999999999989</v>
      </c>
      <c r="M23" s="375">
        <f t="shared" si="3"/>
        <v>4107</v>
      </c>
      <c r="N23" s="11">
        <v>4107</v>
      </c>
      <c r="O23" s="998"/>
      <c r="P23" s="1001"/>
      <c r="Q23" s="465"/>
      <c r="R23" s="465"/>
      <c r="U23" s="465"/>
    </row>
    <row r="24" spans="1:21" ht="14.1" customHeight="1">
      <c r="A24" s="1168"/>
      <c r="B24" s="1169"/>
      <c r="C24" s="1170"/>
      <c r="D24" s="654" t="s">
        <v>357</v>
      </c>
      <c r="E24" s="731" t="s">
        <v>442</v>
      </c>
      <c r="F24" s="48">
        <v>1000</v>
      </c>
      <c r="G24" s="13">
        <v>600</v>
      </c>
      <c r="H24" s="14">
        <v>170</v>
      </c>
      <c r="I24" s="93">
        <v>3</v>
      </c>
      <c r="J24" s="55">
        <f t="shared" si="0"/>
        <v>1.8</v>
      </c>
      <c r="K24" s="55">
        <f t="shared" si="1"/>
        <v>0.30599999999999999</v>
      </c>
      <c r="L24" s="11">
        <f t="shared" si="2"/>
        <v>687.99</v>
      </c>
      <c r="M24" s="375">
        <f t="shared" si="3"/>
        <v>4047</v>
      </c>
      <c r="N24" s="11">
        <v>4047</v>
      </c>
      <c r="O24" s="998"/>
      <c r="P24" s="1001"/>
      <c r="Q24" s="465"/>
      <c r="R24" s="465"/>
      <c r="U24" s="465"/>
    </row>
    <row r="25" spans="1:21" ht="14.1" customHeight="1">
      <c r="A25" s="1168"/>
      <c r="B25" s="1169"/>
      <c r="C25" s="1170"/>
      <c r="D25" s="654"/>
      <c r="E25" s="731" t="s">
        <v>442</v>
      </c>
      <c r="F25" s="48">
        <v>1000</v>
      </c>
      <c r="G25" s="13">
        <v>600</v>
      </c>
      <c r="H25" s="94">
        <v>180</v>
      </c>
      <c r="I25" s="93">
        <v>3</v>
      </c>
      <c r="J25" s="55">
        <f t="shared" si="0"/>
        <v>1.8</v>
      </c>
      <c r="K25" s="55">
        <f t="shared" si="1"/>
        <v>0.32400000000000001</v>
      </c>
      <c r="L25" s="11">
        <f t="shared" si="2"/>
        <v>718.0200000000001</v>
      </c>
      <c r="M25" s="375">
        <f t="shared" si="3"/>
        <v>3989</v>
      </c>
      <c r="N25" s="11">
        <v>3989</v>
      </c>
      <c r="O25" s="998"/>
      <c r="P25" s="1001"/>
      <c r="Q25" s="465"/>
      <c r="R25" s="465"/>
      <c r="U25" s="465"/>
    </row>
    <row r="26" spans="1:21" ht="14.1" customHeight="1">
      <c r="A26" s="1168"/>
      <c r="B26" s="1169"/>
      <c r="C26" s="1170"/>
      <c r="D26" s="1145"/>
      <c r="E26" s="731" t="s">
        <v>442</v>
      </c>
      <c r="F26" s="48">
        <v>1000</v>
      </c>
      <c r="G26" s="13">
        <v>600</v>
      </c>
      <c r="H26" s="14">
        <v>190</v>
      </c>
      <c r="I26" s="93">
        <v>3</v>
      </c>
      <c r="J26" s="55">
        <f t="shared" si="0"/>
        <v>1.8</v>
      </c>
      <c r="K26" s="55">
        <f t="shared" si="1"/>
        <v>0.34200000000000003</v>
      </c>
      <c r="L26" s="11">
        <f t="shared" si="2"/>
        <v>749.55000000000007</v>
      </c>
      <c r="M26" s="375">
        <f t="shared" si="3"/>
        <v>3945</v>
      </c>
      <c r="N26" s="11">
        <v>3945</v>
      </c>
      <c r="O26" s="998"/>
      <c r="P26" s="1001"/>
      <c r="Q26" s="465"/>
      <c r="R26" s="465"/>
      <c r="U26" s="465"/>
    </row>
    <row r="27" spans="1:21" ht="14.1" customHeight="1">
      <c r="A27" s="1171"/>
      <c r="B27" s="1172"/>
      <c r="C27" s="1173"/>
      <c r="D27" s="1145"/>
      <c r="E27" s="731" t="s">
        <v>442</v>
      </c>
      <c r="F27" s="48">
        <v>1000</v>
      </c>
      <c r="G27" s="13">
        <v>600</v>
      </c>
      <c r="H27" s="14">
        <v>200</v>
      </c>
      <c r="I27" s="93">
        <v>3</v>
      </c>
      <c r="J27" s="55">
        <f t="shared" si="0"/>
        <v>1.8</v>
      </c>
      <c r="K27" s="55">
        <f t="shared" si="1"/>
        <v>0.36</v>
      </c>
      <c r="L27" s="11">
        <f t="shared" si="2"/>
        <v>779.39999999999986</v>
      </c>
      <c r="M27" s="375">
        <f t="shared" si="3"/>
        <v>3897</v>
      </c>
      <c r="N27" s="11">
        <v>3897</v>
      </c>
      <c r="O27" s="998"/>
      <c r="P27" s="1001"/>
      <c r="Q27" s="465"/>
      <c r="R27" s="465"/>
      <c r="U27" s="465"/>
    </row>
    <row r="28" spans="1:21" ht="14.1" customHeight="1">
      <c r="A28" s="1085" t="s">
        <v>208</v>
      </c>
      <c r="B28" s="1086"/>
      <c r="C28" s="1087"/>
      <c r="D28" s="1147" t="s">
        <v>211</v>
      </c>
      <c r="E28" s="730" t="s">
        <v>442</v>
      </c>
      <c r="F28" s="50">
        <v>1000</v>
      </c>
      <c r="G28" s="51">
        <v>600</v>
      </c>
      <c r="H28" s="81">
        <v>40</v>
      </c>
      <c r="I28" s="53">
        <v>8</v>
      </c>
      <c r="J28" s="54">
        <f>F28*G28*I28/1000000</f>
        <v>4.8</v>
      </c>
      <c r="K28" s="54">
        <f t="shared" si="1"/>
        <v>0.192</v>
      </c>
      <c r="L28" s="47">
        <f t="shared" ref="L28:L43" si="4">M28/1000*H28</f>
        <v>248.56</v>
      </c>
      <c r="M28" s="383">
        <f t="shared" si="3"/>
        <v>6214</v>
      </c>
      <c r="N28" s="82">
        <v>6214</v>
      </c>
      <c r="O28" s="998"/>
      <c r="P28" s="1001"/>
      <c r="Q28" s="465"/>
      <c r="R28" s="465"/>
      <c r="U28" s="465"/>
    </row>
    <row r="29" spans="1:21" ht="14.1" customHeight="1">
      <c r="A29" s="1088"/>
      <c r="B29" s="1089"/>
      <c r="C29" s="1090"/>
      <c r="D29" s="1145"/>
      <c r="E29" s="731" t="s">
        <v>442</v>
      </c>
      <c r="F29" s="56">
        <v>1000</v>
      </c>
      <c r="G29" s="57">
        <v>600</v>
      </c>
      <c r="H29" s="58">
        <v>50</v>
      </c>
      <c r="I29" s="59">
        <v>6</v>
      </c>
      <c r="J29" s="60">
        <f t="shared" si="0"/>
        <v>3.6</v>
      </c>
      <c r="K29" s="60">
        <f t="shared" si="1"/>
        <v>0.18</v>
      </c>
      <c r="L29" s="82">
        <f t="shared" si="4"/>
        <v>300.95</v>
      </c>
      <c r="M29" s="369">
        <f t="shared" si="3"/>
        <v>6019</v>
      </c>
      <c r="N29" s="82">
        <v>6019</v>
      </c>
      <c r="O29" s="998"/>
      <c r="P29" s="1001"/>
      <c r="Q29" s="465"/>
      <c r="R29" s="465"/>
      <c r="U29" s="465"/>
    </row>
    <row r="30" spans="1:21" ht="14.1" customHeight="1">
      <c r="A30" s="1088"/>
      <c r="B30" s="1089"/>
      <c r="C30" s="1090"/>
      <c r="D30" s="1145"/>
      <c r="E30" s="731" t="s">
        <v>442</v>
      </c>
      <c r="F30" s="56">
        <v>1000</v>
      </c>
      <c r="G30" s="57">
        <v>600</v>
      </c>
      <c r="H30" s="58">
        <v>60</v>
      </c>
      <c r="I30" s="59">
        <v>6</v>
      </c>
      <c r="J30" s="60">
        <f t="shared" si="0"/>
        <v>3.6</v>
      </c>
      <c r="K30" s="60">
        <f t="shared" si="1"/>
        <v>0.216</v>
      </c>
      <c r="L30" s="95">
        <f t="shared" si="4"/>
        <v>353.46</v>
      </c>
      <c r="M30" s="369">
        <f t="shared" si="3"/>
        <v>5891</v>
      </c>
      <c r="N30" s="82">
        <v>5891</v>
      </c>
      <c r="O30" s="998"/>
      <c r="P30" s="1001"/>
      <c r="Q30" s="465"/>
      <c r="R30" s="465"/>
      <c r="U30" s="465"/>
    </row>
    <row r="31" spans="1:21" ht="14.1" customHeight="1">
      <c r="A31" s="1088"/>
      <c r="B31" s="1089"/>
      <c r="C31" s="1090"/>
      <c r="D31" s="1145"/>
      <c r="E31" s="731" t="s">
        <v>442</v>
      </c>
      <c r="F31" s="56">
        <v>1000</v>
      </c>
      <c r="G31" s="57">
        <v>600</v>
      </c>
      <c r="H31" s="58">
        <v>70</v>
      </c>
      <c r="I31" s="59">
        <v>4</v>
      </c>
      <c r="J31" s="60">
        <f t="shared" si="0"/>
        <v>2.4</v>
      </c>
      <c r="K31" s="60">
        <f t="shared" si="1"/>
        <v>0.16800000000000001</v>
      </c>
      <c r="L31" s="95">
        <f t="shared" si="4"/>
        <v>405.86</v>
      </c>
      <c r="M31" s="369">
        <f t="shared" si="3"/>
        <v>5798</v>
      </c>
      <c r="N31" s="82">
        <v>5798</v>
      </c>
      <c r="O31" s="998"/>
      <c r="P31" s="1001"/>
      <c r="Q31" s="465"/>
      <c r="R31" s="465"/>
      <c r="S31" s="49"/>
      <c r="T31" s="49"/>
      <c r="U31" s="465"/>
    </row>
    <row r="32" spans="1:21" ht="14.1" customHeight="1">
      <c r="A32" s="1088"/>
      <c r="B32" s="1089"/>
      <c r="C32" s="1090"/>
      <c r="D32" s="1145"/>
      <c r="E32" s="731" t="s">
        <v>442</v>
      </c>
      <c r="F32" s="56">
        <v>1000</v>
      </c>
      <c r="G32" s="57">
        <v>600</v>
      </c>
      <c r="H32" s="58">
        <v>80</v>
      </c>
      <c r="I32" s="59">
        <v>4</v>
      </c>
      <c r="J32" s="60">
        <f t="shared" si="0"/>
        <v>2.4</v>
      </c>
      <c r="K32" s="60">
        <f t="shared" si="1"/>
        <v>0.192</v>
      </c>
      <c r="L32" s="95">
        <f t="shared" si="4"/>
        <v>458.32</v>
      </c>
      <c r="M32" s="369">
        <f t="shared" si="3"/>
        <v>5729</v>
      </c>
      <c r="N32" s="82">
        <v>5729</v>
      </c>
      <c r="O32" s="998"/>
      <c r="P32" s="1001"/>
      <c r="Q32" s="465"/>
      <c r="R32" s="465"/>
      <c r="S32" s="49"/>
      <c r="T32" s="49"/>
      <c r="U32" s="465"/>
    </row>
    <row r="33" spans="1:21" ht="14.1" customHeight="1">
      <c r="A33" s="1088"/>
      <c r="B33" s="1089"/>
      <c r="C33" s="1090"/>
      <c r="D33" s="1145"/>
      <c r="E33" s="731" t="s">
        <v>442</v>
      </c>
      <c r="F33" s="56">
        <v>1000</v>
      </c>
      <c r="G33" s="57">
        <v>600</v>
      </c>
      <c r="H33" s="58">
        <v>90</v>
      </c>
      <c r="I33" s="59">
        <v>4</v>
      </c>
      <c r="J33" s="60">
        <f t="shared" si="0"/>
        <v>2.4</v>
      </c>
      <c r="K33" s="60">
        <f t="shared" si="1"/>
        <v>0.216</v>
      </c>
      <c r="L33" s="95">
        <f t="shared" si="4"/>
        <v>510.75</v>
      </c>
      <c r="M33" s="369">
        <f t="shared" si="3"/>
        <v>5675</v>
      </c>
      <c r="N33" s="82">
        <v>5675</v>
      </c>
      <c r="O33" s="998"/>
      <c r="P33" s="1001"/>
      <c r="Q33" s="465"/>
      <c r="R33" s="465"/>
      <c r="S33" s="49"/>
      <c r="T33" s="49"/>
      <c r="U33" s="465"/>
    </row>
    <row r="34" spans="1:21" ht="14.1" customHeight="1">
      <c r="A34" s="1088"/>
      <c r="B34" s="1089"/>
      <c r="C34" s="1090"/>
      <c r="D34" s="377"/>
      <c r="E34" s="733" t="s">
        <v>442</v>
      </c>
      <c r="F34" s="56">
        <v>1000</v>
      </c>
      <c r="G34" s="57">
        <v>600</v>
      </c>
      <c r="H34" s="58">
        <v>100</v>
      </c>
      <c r="I34" s="59">
        <v>3</v>
      </c>
      <c r="J34" s="60">
        <f t="shared" si="0"/>
        <v>1.8</v>
      </c>
      <c r="K34" s="60">
        <f t="shared" si="1"/>
        <v>0.18</v>
      </c>
      <c r="L34" s="61">
        <f t="shared" si="4"/>
        <v>563.19999999999993</v>
      </c>
      <c r="M34" s="375">
        <f t="shared" si="3"/>
        <v>5632</v>
      </c>
      <c r="N34" s="11">
        <v>5632</v>
      </c>
      <c r="O34" s="998"/>
      <c r="P34" s="1001"/>
      <c r="Q34" s="465"/>
      <c r="R34" s="465"/>
      <c r="S34" s="49"/>
      <c r="T34" s="49"/>
      <c r="U34" s="465"/>
    </row>
    <row r="35" spans="1:21" ht="14.1" customHeight="1">
      <c r="A35" s="1088"/>
      <c r="B35" s="1089"/>
      <c r="C35" s="1090"/>
      <c r="D35" s="1145" t="s">
        <v>358</v>
      </c>
      <c r="E35" s="731" t="s">
        <v>442</v>
      </c>
      <c r="F35" s="56">
        <v>1000</v>
      </c>
      <c r="G35" s="57">
        <v>600</v>
      </c>
      <c r="H35" s="58">
        <v>110</v>
      </c>
      <c r="I35" s="59">
        <v>3</v>
      </c>
      <c r="J35" s="60">
        <f t="shared" si="0"/>
        <v>1.8</v>
      </c>
      <c r="K35" s="60">
        <f t="shared" si="1"/>
        <v>0.19800000000000001</v>
      </c>
      <c r="L35" s="61">
        <f t="shared" si="4"/>
        <v>615.67000000000007</v>
      </c>
      <c r="M35" s="375">
        <f t="shared" si="3"/>
        <v>5597</v>
      </c>
      <c r="N35" s="11">
        <v>5597</v>
      </c>
      <c r="O35" s="998"/>
      <c r="P35" s="1001"/>
      <c r="Q35" s="465"/>
      <c r="R35" s="465"/>
      <c r="U35" s="465"/>
    </row>
    <row r="36" spans="1:21" ht="14.1" customHeight="1">
      <c r="A36" s="1088"/>
      <c r="B36" s="1089"/>
      <c r="C36" s="1090"/>
      <c r="D36" s="1145"/>
      <c r="E36" s="731" t="s">
        <v>442</v>
      </c>
      <c r="F36" s="56">
        <v>1000</v>
      </c>
      <c r="G36" s="57">
        <v>600</v>
      </c>
      <c r="H36" s="58">
        <v>120</v>
      </c>
      <c r="I36" s="59">
        <v>3</v>
      </c>
      <c r="J36" s="60">
        <f t="shared" si="0"/>
        <v>1.8</v>
      </c>
      <c r="K36" s="60">
        <f t="shared" si="1"/>
        <v>0.216</v>
      </c>
      <c r="L36" s="61">
        <f t="shared" si="4"/>
        <v>668.04</v>
      </c>
      <c r="M36" s="375">
        <f t="shared" si="3"/>
        <v>5567</v>
      </c>
      <c r="N36" s="11">
        <v>5567</v>
      </c>
      <c r="O36" s="998"/>
      <c r="P36" s="1001"/>
      <c r="Q36" s="465"/>
      <c r="R36" s="465"/>
      <c r="U36" s="465"/>
    </row>
    <row r="37" spans="1:21" ht="14.1" customHeight="1">
      <c r="A37" s="1088"/>
      <c r="B37" s="1089"/>
      <c r="C37" s="1090"/>
      <c r="D37" s="645"/>
      <c r="E37" s="667" t="s">
        <v>442</v>
      </c>
      <c r="F37" s="56">
        <v>1000</v>
      </c>
      <c r="G37" s="57">
        <v>600</v>
      </c>
      <c r="H37" s="58">
        <v>130</v>
      </c>
      <c r="I37" s="59">
        <v>2</v>
      </c>
      <c r="J37" s="60">
        <f t="shared" si="0"/>
        <v>1.2</v>
      </c>
      <c r="K37" s="60">
        <f t="shared" si="1"/>
        <v>0.156</v>
      </c>
      <c r="L37" s="61">
        <f t="shared" si="4"/>
        <v>720.45999999999992</v>
      </c>
      <c r="M37" s="375">
        <f t="shared" si="3"/>
        <v>5542</v>
      </c>
      <c r="N37" s="11">
        <v>5542</v>
      </c>
      <c r="O37" s="998"/>
      <c r="P37" s="1001"/>
      <c r="Q37" s="465"/>
      <c r="R37" s="465"/>
      <c r="U37" s="465"/>
    </row>
    <row r="38" spans="1:21" ht="14.1" customHeight="1">
      <c r="A38" s="1088"/>
      <c r="B38" s="1089"/>
      <c r="C38" s="1090"/>
      <c r="D38" s="1094" t="s">
        <v>455</v>
      </c>
      <c r="E38" s="667" t="s">
        <v>442</v>
      </c>
      <c r="F38" s="56">
        <v>1000</v>
      </c>
      <c r="G38" s="57">
        <v>600</v>
      </c>
      <c r="H38" s="58">
        <v>140</v>
      </c>
      <c r="I38" s="59">
        <v>2</v>
      </c>
      <c r="J38" s="60">
        <f t="shared" si="0"/>
        <v>1.2</v>
      </c>
      <c r="K38" s="60">
        <f t="shared" si="1"/>
        <v>0.16800000000000001</v>
      </c>
      <c r="L38" s="61">
        <f t="shared" si="4"/>
        <v>772.93999999999994</v>
      </c>
      <c r="M38" s="375">
        <f t="shared" si="3"/>
        <v>5521</v>
      </c>
      <c r="N38" s="11">
        <v>5521</v>
      </c>
      <c r="O38" s="998"/>
      <c r="P38" s="1001"/>
      <c r="Q38" s="465"/>
      <c r="R38" s="465"/>
      <c r="U38" s="465"/>
    </row>
    <row r="39" spans="1:21" ht="14.1" customHeight="1">
      <c r="A39" s="1088"/>
      <c r="B39" s="1089"/>
      <c r="C39" s="1090"/>
      <c r="D39" s="1094"/>
      <c r="E39" s="667" t="s">
        <v>442</v>
      </c>
      <c r="F39" s="48">
        <v>1000</v>
      </c>
      <c r="G39" s="13">
        <v>600</v>
      </c>
      <c r="H39" s="58">
        <v>150</v>
      </c>
      <c r="I39" s="15">
        <v>2</v>
      </c>
      <c r="J39" s="55">
        <f t="shared" si="0"/>
        <v>1.2</v>
      </c>
      <c r="K39" s="55">
        <f t="shared" si="1"/>
        <v>0.18</v>
      </c>
      <c r="L39" s="11">
        <f t="shared" si="4"/>
        <v>825.3</v>
      </c>
      <c r="M39" s="375">
        <f t="shared" si="3"/>
        <v>5502</v>
      </c>
      <c r="N39" s="11">
        <v>5502</v>
      </c>
      <c r="O39" s="998"/>
      <c r="P39" s="1001"/>
      <c r="Q39" s="465"/>
      <c r="R39" s="465"/>
      <c r="U39" s="465"/>
    </row>
    <row r="40" spans="1:21" ht="14.1" customHeight="1">
      <c r="A40" s="1088"/>
      <c r="B40" s="1089"/>
      <c r="C40" s="1090"/>
      <c r="D40" s="1094"/>
      <c r="E40" s="667" t="s">
        <v>442</v>
      </c>
      <c r="F40" s="70">
        <v>1000</v>
      </c>
      <c r="G40" s="71">
        <v>600</v>
      </c>
      <c r="H40" s="58">
        <v>160</v>
      </c>
      <c r="I40" s="73">
        <v>2</v>
      </c>
      <c r="J40" s="74">
        <f t="shared" si="0"/>
        <v>1.2</v>
      </c>
      <c r="K40" s="74">
        <f t="shared" si="1"/>
        <v>0.192</v>
      </c>
      <c r="L40" s="96">
        <f t="shared" si="4"/>
        <v>877.92000000000007</v>
      </c>
      <c r="M40" s="456">
        <f>N40*(100%-$M$11)</f>
        <v>5487</v>
      </c>
      <c r="N40" s="96">
        <v>5487</v>
      </c>
      <c r="O40" s="998"/>
      <c r="P40" s="1001"/>
      <c r="Q40" s="465"/>
      <c r="R40" s="465"/>
      <c r="U40" s="465"/>
    </row>
    <row r="41" spans="1:21" ht="14.1" customHeight="1">
      <c r="A41" s="1088"/>
      <c r="B41" s="1089"/>
      <c r="C41" s="1090"/>
      <c r="D41" s="1094"/>
      <c r="E41" s="667" t="s">
        <v>442</v>
      </c>
      <c r="F41" s="70">
        <v>1000</v>
      </c>
      <c r="G41" s="71">
        <v>600</v>
      </c>
      <c r="H41" s="58">
        <v>170</v>
      </c>
      <c r="I41" s="73">
        <v>2</v>
      </c>
      <c r="J41" s="74">
        <f t="shared" si="0"/>
        <v>1.2</v>
      </c>
      <c r="K41" s="74">
        <f t="shared" si="1"/>
        <v>0.20399999999999999</v>
      </c>
      <c r="L41" s="96">
        <f t="shared" si="4"/>
        <v>930.07</v>
      </c>
      <c r="M41" s="456">
        <f t="shared" si="3"/>
        <v>5471</v>
      </c>
      <c r="N41" s="96">
        <v>5471</v>
      </c>
      <c r="O41" s="998"/>
      <c r="P41" s="1001"/>
      <c r="Q41" s="465"/>
      <c r="R41" s="465"/>
      <c r="U41" s="465"/>
    </row>
    <row r="42" spans="1:21" ht="14.1" customHeight="1">
      <c r="A42" s="1088"/>
      <c r="B42" s="1089"/>
      <c r="C42" s="1090"/>
      <c r="D42" s="650"/>
      <c r="E42" s="667" t="s">
        <v>442</v>
      </c>
      <c r="F42" s="70">
        <v>1000</v>
      </c>
      <c r="G42" s="71">
        <v>600</v>
      </c>
      <c r="H42" s="58">
        <v>180</v>
      </c>
      <c r="I42" s="73">
        <v>2</v>
      </c>
      <c r="J42" s="74">
        <f t="shared" si="0"/>
        <v>1.2</v>
      </c>
      <c r="K42" s="74">
        <f t="shared" si="1"/>
        <v>0.216</v>
      </c>
      <c r="L42" s="96">
        <f t="shared" si="4"/>
        <v>982.8</v>
      </c>
      <c r="M42" s="456">
        <f t="shared" si="3"/>
        <v>5460</v>
      </c>
      <c r="N42" s="96">
        <v>5460</v>
      </c>
      <c r="O42" s="998"/>
      <c r="P42" s="1001"/>
      <c r="Q42" s="465"/>
      <c r="R42" s="465"/>
      <c r="U42" s="465"/>
    </row>
    <row r="43" spans="1:21" ht="14.1" customHeight="1">
      <c r="A43" s="1088"/>
      <c r="B43" s="1089"/>
      <c r="C43" s="1090"/>
      <c r="D43" s="645"/>
      <c r="E43" s="667" t="s">
        <v>442</v>
      </c>
      <c r="F43" s="70">
        <v>1000</v>
      </c>
      <c r="G43" s="71">
        <v>600</v>
      </c>
      <c r="H43" s="58">
        <v>190</v>
      </c>
      <c r="I43" s="73">
        <v>2</v>
      </c>
      <c r="J43" s="74">
        <f t="shared" si="0"/>
        <v>1.2</v>
      </c>
      <c r="K43" s="74">
        <f t="shared" si="1"/>
        <v>0.22800000000000001</v>
      </c>
      <c r="L43" s="96">
        <f t="shared" si="4"/>
        <v>1035.1200000000001</v>
      </c>
      <c r="M43" s="456">
        <f t="shared" si="3"/>
        <v>5448</v>
      </c>
      <c r="N43" s="96">
        <v>5448</v>
      </c>
      <c r="O43" s="998"/>
      <c r="P43" s="1001"/>
      <c r="Q43" s="465"/>
      <c r="R43" s="465"/>
      <c r="U43" s="465"/>
    </row>
    <row r="44" spans="1:21" ht="14.1" customHeight="1">
      <c r="A44" s="1091"/>
      <c r="B44" s="1092"/>
      <c r="C44" s="1093"/>
      <c r="D44" s="653"/>
      <c r="E44" s="670" t="s">
        <v>442</v>
      </c>
      <c r="F44" s="75">
        <v>1000</v>
      </c>
      <c r="G44" s="76">
        <v>600</v>
      </c>
      <c r="H44" s="64">
        <v>200</v>
      </c>
      <c r="I44" s="78">
        <v>2</v>
      </c>
      <c r="J44" s="79">
        <f t="shared" si="0"/>
        <v>1.2</v>
      </c>
      <c r="K44" s="79">
        <f t="shared" si="1"/>
        <v>0.24</v>
      </c>
      <c r="L44" s="68">
        <f>M44/1000*H44</f>
        <v>1087.4000000000001</v>
      </c>
      <c r="M44" s="455">
        <f t="shared" si="3"/>
        <v>5437</v>
      </c>
      <c r="N44" s="68">
        <v>5437</v>
      </c>
      <c r="O44" s="998"/>
      <c r="P44" s="1001"/>
      <c r="Q44" s="465"/>
      <c r="R44" s="465"/>
      <c r="U44" s="465"/>
    </row>
    <row r="45" spans="1:21" ht="14.1" customHeight="1">
      <c r="A45" s="1249" t="s">
        <v>205</v>
      </c>
      <c r="B45" s="1250"/>
      <c r="C45" s="1251"/>
      <c r="D45" s="1147" t="s">
        <v>212</v>
      </c>
      <c r="E45" s="730" t="s">
        <v>442</v>
      </c>
      <c r="F45" s="50">
        <v>1000</v>
      </c>
      <c r="G45" s="51">
        <v>600</v>
      </c>
      <c r="H45" s="81">
        <v>40</v>
      </c>
      <c r="I45" s="53">
        <v>8</v>
      </c>
      <c r="J45" s="54">
        <f t="shared" si="0"/>
        <v>4.8</v>
      </c>
      <c r="K45" s="54">
        <f t="shared" si="1"/>
        <v>0.192</v>
      </c>
      <c r="L45" s="47">
        <f t="shared" ref="L45:L78" si="5">M45*K45/J45</f>
        <v>224.51999999999998</v>
      </c>
      <c r="M45" s="383">
        <f t="shared" si="3"/>
        <v>5613</v>
      </c>
      <c r="N45" s="47">
        <v>5613</v>
      </c>
      <c r="O45" s="998"/>
      <c r="P45" s="1001"/>
      <c r="Q45" s="465"/>
      <c r="R45" s="465"/>
      <c r="U45" s="465"/>
    </row>
    <row r="46" spans="1:21" ht="14.1" customHeight="1">
      <c r="A46" s="1252"/>
      <c r="B46" s="1253"/>
      <c r="C46" s="1254"/>
      <c r="D46" s="1145"/>
      <c r="E46" s="731" t="s">
        <v>442</v>
      </c>
      <c r="F46" s="56">
        <v>1000</v>
      </c>
      <c r="G46" s="57">
        <v>600</v>
      </c>
      <c r="H46" s="58">
        <v>50</v>
      </c>
      <c r="I46" s="59">
        <v>6</v>
      </c>
      <c r="J46" s="60">
        <f t="shared" si="0"/>
        <v>3.6</v>
      </c>
      <c r="K46" s="60">
        <f t="shared" si="1"/>
        <v>0.18</v>
      </c>
      <c r="L46" s="82">
        <f t="shared" si="5"/>
        <v>270.95</v>
      </c>
      <c r="M46" s="369">
        <f t="shared" si="3"/>
        <v>5419</v>
      </c>
      <c r="N46" s="82">
        <v>5419</v>
      </c>
      <c r="O46" s="998"/>
      <c r="P46" s="1001"/>
      <c r="Q46" s="465"/>
      <c r="R46" s="465"/>
      <c r="U46" s="465"/>
    </row>
    <row r="47" spans="1:21" ht="14.1" customHeight="1">
      <c r="A47" s="1252"/>
      <c r="B47" s="1253"/>
      <c r="C47" s="1254"/>
      <c r="D47" s="1145"/>
      <c r="E47" s="731" t="s">
        <v>442</v>
      </c>
      <c r="F47" s="56">
        <v>1000</v>
      </c>
      <c r="G47" s="57">
        <v>600</v>
      </c>
      <c r="H47" s="58">
        <v>60</v>
      </c>
      <c r="I47" s="59">
        <v>6</v>
      </c>
      <c r="J47" s="60">
        <f t="shared" si="0"/>
        <v>3.6</v>
      </c>
      <c r="K47" s="60">
        <f t="shared" si="1"/>
        <v>0.216</v>
      </c>
      <c r="L47" s="82">
        <f t="shared" si="5"/>
        <v>317.45999999999998</v>
      </c>
      <c r="M47" s="369">
        <f t="shared" si="3"/>
        <v>5291</v>
      </c>
      <c r="N47" s="82">
        <v>5291</v>
      </c>
      <c r="O47" s="998"/>
      <c r="P47" s="1001"/>
      <c r="Q47" s="465"/>
      <c r="R47" s="465"/>
      <c r="U47" s="465"/>
    </row>
    <row r="48" spans="1:21" ht="14.1" customHeight="1">
      <c r="A48" s="1252"/>
      <c r="B48" s="1253"/>
      <c r="C48" s="1254"/>
      <c r="D48" s="1145"/>
      <c r="E48" s="731" t="s">
        <v>442</v>
      </c>
      <c r="F48" s="56">
        <v>1000</v>
      </c>
      <c r="G48" s="57">
        <v>600</v>
      </c>
      <c r="H48" s="58">
        <v>70</v>
      </c>
      <c r="I48" s="59">
        <v>6</v>
      </c>
      <c r="J48" s="60">
        <f t="shared" si="0"/>
        <v>3.6</v>
      </c>
      <c r="K48" s="60">
        <f t="shared" si="1"/>
        <v>0.252</v>
      </c>
      <c r="L48" s="95">
        <f t="shared" si="5"/>
        <v>363.92999999999995</v>
      </c>
      <c r="M48" s="369">
        <f t="shared" si="3"/>
        <v>5199</v>
      </c>
      <c r="N48" s="82">
        <v>5199</v>
      </c>
      <c r="O48" s="998"/>
      <c r="P48" s="1001"/>
      <c r="Q48" s="465"/>
      <c r="R48" s="465"/>
      <c r="U48" s="465"/>
    </row>
    <row r="49" spans="1:21" ht="14.1" customHeight="1">
      <c r="A49" s="1252"/>
      <c r="B49" s="1253"/>
      <c r="C49" s="1254"/>
      <c r="D49" s="1145"/>
      <c r="E49" s="731" t="s">
        <v>442</v>
      </c>
      <c r="F49" s="56">
        <v>1000</v>
      </c>
      <c r="G49" s="57">
        <v>600</v>
      </c>
      <c r="H49" s="58">
        <v>80</v>
      </c>
      <c r="I49" s="59">
        <v>4</v>
      </c>
      <c r="J49" s="60">
        <f t="shared" si="0"/>
        <v>2.4</v>
      </c>
      <c r="K49" s="60">
        <f t="shared" si="1"/>
        <v>0.192</v>
      </c>
      <c r="L49" s="95">
        <f t="shared" si="5"/>
        <v>410.32000000000005</v>
      </c>
      <c r="M49" s="369">
        <f t="shared" si="3"/>
        <v>5129</v>
      </c>
      <c r="N49" s="82">
        <v>5129</v>
      </c>
      <c r="O49" s="998"/>
      <c r="P49" s="1001"/>
      <c r="Q49" s="465"/>
      <c r="R49" s="465"/>
      <c r="U49" s="465"/>
    </row>
    <row r="50" spans="1:21" ht="14.1" customHeight="1">
      <c r="A50" s="1252"/>
      <c r="B50" s="1253"/>
      <c r="C50" s="1254"/>
      <c r="D50" s="654" t="s">
        <v>56</v>
      </c>
      <c r="E50" s="731" t="s">
        <v>442</v>
      </c>
      <c r="F50" s="56">
        <v>1000</v>
      </c>
      <c r="G50" s="57">
        <v>600</v>
      </c>
      <c r="H50" s="58">
        <v>90</v>
      </c>
      <c r="I50" s="59">
        <v>4</v>
      </c>
      <c r="J50" s="60">
        <f t="shared" si="0"/>
        <v>2.4</v>
      </c>
      <c r="K50" s="60">
        <f t="shared" si="1"/>
        <v>0.216</v>
      </c>
      <c r="L50" s="95">
        <f t="shared" si="5"/>
        <v>456.65999999999997</v>
      </c>
      <c r="M50" s="369">
        <f t="shared" si="3"/>
        <v>5074</v>
      </c>
      <c r="N50" s="82">
        <v>5074</v>
      </c>
      <c r="O50" s="998"/>
      <c r="P50" s="1001"/>
      <c r="Q50" s="465"/>
      <c r="R50" s="465"/>
      <c r="U50" s="465"/>
    </row>
    <row r="51" spans="1:21" ht="14.1" customHeight="1">
      <c r="A51" s="1252"/>
      <c r="B51" s="1253"/>
      <c r="C51" s="1254"/>
      <c r="D51" s="655"/>
      <c r="E51" s="731" t="s">
        <v>442</v>
      </c>
      <c r="F51" s="56">
        <v>1000</v>
      </c>
      <c r="G51" s="57">
        <v>600</v>
      </c>
      <c r="H51" s="58">
        <v>100</v>
      </c>
      <c r="I51" s="59">
        <v>3</v>
      </c>
      <c r="J51" s="60">
        <f t="shared" si="0"/>
        <v>1.8</v>
      </c>
      <c r="K51" s="60">
        <f t="shared" si="1"/>
        <v>0.18</v>
      </c>
      <c r="L51" s="95">
        <f t="shared" si="5"/>
        <v>503.2</v>
      </c>
      <c r="M51" s="369">
        <f t="shared" si="3"/>
        <v>5032</v>
      </c>
      <c r="N51" s="82">
        <v>5032</v>
      </c>
      <c r="O51" s="998"/>
      <c r="P51" s="1001"/>
      <c r="Q51" s="465"/>
      <c r="R51" s="465"/>
      <c r="U51" s="465"/>
    </row>
    <row r="52" spans="1:21" ht="14.1" customHeight="1">
      <c r="A52" s="1252"/>
      <c r="B52" s="1253"/>
      <c r="C52" s="1254"/>
      <c r="D52" s="1145" t="s">
        <v>461</v>
      </c>
      <c r="E52" s="731" t="s">
        <v>442</v>
      </c>
      <c r="F52" s="56">
        <v>1000</v>
      </c>
      <c r="G52" s="57">
        <v>600</v>
      </c>
      <c r="H52" s="58">
        <v>110</v>
      </c>
      <c r="I52" s="59">
        <v>3</v>
      </c>
      <c r="J52" s="60">
        <f t="shared" si="0"/>
        <v>1.8</v>
      </c>
      <c r="K52" s="60">
        <f t="shared" si="1"/>
        <v>0.19800000000000001</v>
      </c>
      <c r="L52" s="61">
        <f t="shared" si="5"/>
        <v>549.56000000000006</v>
      </c>
      <c r="M52" s="375">
        <f t="shared" si="3"/>
        <v>4996</v>
      </c>
      <c r="N52" s="11">
        <v>4996</v>
      </c>
      <c r="O52" s="998"/>
      <c r="P52" s="1001"/>
      <c r="Q52" s="465"/>
      <c r="R52" s="465"/>
      <c r="U52" s="465"/>
    </row>
    <row r="53" spans="1:21" ht="14.1" customHeight="1">
      <c r="A53" s="1252"/>
      <c r="B53" s="1253"/>
      <c r="C53" s="1254"/>
      <c r="D53" s="1145"/>
      <c r="E53" s="731" t="s">
        <v>442</v>
      </c>
      <c r="F53" s="56">
        <v>1000</v>
      </c>
      <c r="G53" s="57">
        <v>600</v>
      </c>
      <c r="H53" s="58">
        <v>120</v>
      </c>
      <c r="I53" s="59">
        <v>3</v>
      </c>
      <c r="J53" s="60">
        <f t="shared" si="0"/>
        <v>1.8</v>
      </c>
      <c r="K53" s="60">
        <f t="shared" si="1"/>
        <v>0.216</v>
      </c>
      <c r="L53" s="61">
        <f t="shared" si="5"/>
        <v>596.04000000000008</v>
      </c>
      <c r="M53" s="375">
        <f t="shared" si="3"/>
        <v>4967</v>
      </c>
      <c r="N53" s="11">
        <v>4967</v>
      </c>
      <c r="O53" s="998"/>
      <c r="P53" s="1001"/>
      <c r="Q53" s="465"/>
      <c r="R53" s="465"/>
      <c r="U53" s="465"/>
    </row>
    <row r="54" spans="1:21" ht="14.1" customHeight="1">
      <c r="A54" s="1252"/>
      <c r="B54" s="1253"/>
      <c r="C54" s="1254"/>
      <c r="D54" s="1145"/>
      <c r="E54" s="731" t="s">
        <v>442</v>
      </c>
      <c r="F54" s="56">
        <v>1000</v>
      </c>
      <c r="G54" s="57">
        <v>600</v>
      </c>
      <c r="H54" s="58">
        <v>130</v>
      </c>
      <c r="I54" s="59">
        <v>3</v>
      </c>
      <c r="J54" s="60">
        <f t="shared" si="0"/>
        <v>1.8</v>
      </c>
      <c r="K54" s="60">
        <f t="shared" si="1"/>
        <v>0.23400000000000001</v>
      </c>
      <c r="L54" s="61">
        <f t="shared" si="5"/>
        <v>642.46</v>
      </c>
      <c r="M54" s="375">
        <f t="shared" si="3"/>
        <v>4942</v>
      </c>
      <c r="N54" s="11">
        <v>4942</v>
      </c>
      <c r="O54" s="998"/>
      <c r="P54" s="1001"/>
      <c r="Q54" s="465"/>
      <c r="R54" s="465"/>
      <c r="U54" s="465"/>
    </row>
    <row r="55" spans="1:21" ht="14.1" customHeight="1">
      <c r="A55" s="1252"/>
      <c r="B55" s="1253"/>
      <c r="C55" s="1254"/>
      <c r="D55" s="1145"/>
      <c r="E55" s="731" t="s">
        <v>442</v>
      </c>
      <c r="F55" s="56">
        <v>1000</v>
      </c>
      <c r="G55" s="57">
        <v>600</v>
      </c>
      <c r="H55" s="58">
        <v>140</v>
      </c>
      <c r="I55" s="59">
        <v>3</v>
      </c>
      <c r="J55" s="60">
        <f t="shared" si="0"/>
        <v>1.8</v>
      </c>
      <c r="K55" s="60">
        <f t="shared" si="1"/>
        <v>0.252</v>
      </c>
      <c r="L55" s="61">
        <f t="shared" si="5"/>
        <v>688.8</v>
      </c>
      <c r="M55" s="375">
        <f t="shared" si="3"/>
        <v>4920</v>
      </c>
      <c r="N55" s="11">
        <v>4920</v>
      </c>
      <c r="O55" s="998"/>
      <c r="P55" s="1001"/>
      <c r="Q55" s="465"/>
      <c r="R55" s="465"/>
      <c r="U55" s="465"/>
    </row>
    <row r="56" spans="1:21" ht="14.1" customHeight="1">
      <c r="A56" s="1252"/>
      <c r="B56" s="1253"/>
      <c r="C56" s="1254"/>
      <c r="D56" s="655"/>
      <c r="E56" s="731" t="s">
        <v>442</v>
      </c>
      <c r="F56" s="56">
        <v>1000</v>
      </c>
      <c r="G56" s="57">
        <v>600</v>
      </c>
      <c r="H56" s="58">
        <v>150</v>
      </c>
      <c r="I56" s="59">
        <v>2</v>
      </c>
      <c r="J56" s="60">
        <f t="shared" si="0"/>
        <v>1.2</v>
      </c>
      <c r="K56" s="60">
        <f t="shared" si="1"/>
        <v>0.18</v>
      </c>
      <c r="L56" s="61">
        <f t="shared" si="5"/>
        <v>735.45</v>
      </c>
      <c r="M56" s="375">
        <f t="shared" si="3"/>
        <v>4903</v>
      </c>
      <c r="N56" s="11">
        <v>4903</v>
      </c>
      <c r="O56" s="998"/>
      <c r="P56" s="1001"/>
      <c r="Q56" s="465"/>
      <c r="R56" s="465"/>
      <c r="U56" s="465"/>
    </row>
    <row r="57" spans="1:21" ht="14.1" customHeight="1">
      <c r="A57" s="1252"/>
      <c r="B57" s="1253"/>
      <c r="C57" s="1254"/>
      <c r="D57" s="655"/>
      <c r="E57" s="731" t="s">
        <v>442</v>
      </c>
      <c r="F57" s="48">
        <v>1000</v>
      </c>
      <c r="G57" s="13">
        <v>600</v>
      </c>
      <c r="H57" s="58">
        <v>160</v>
      </c>
      <c r="I57" s="15">
        <v>2</v>
      </c>
      <c r="J57" s="55">
        <f t="shared" ref="J57:J78" si="6">F57*G57*I57/1000000</f>
        <v>1.2</v>
      </c>
      <c r="K57" s="55">
        <f t="shared" ref="K57:K78" si="7">F57*G57*H57*I57/1000000000</f>
        <v>0.192</v>
      </c>
      <c r="L57" s="11">
        <f t="shared" si="5"/>
        <v>781.76</v>
      </c>
      <c r="M57" s="375">
        <f t="shared" si="3"/>
        <v>4886</v>
      </c>
      <c r="N57" s="11">
        <v>4886</v>
      </c>
      <c r="O57" s="998"/>
      <c r="P57" s="1001"/>
      <c r="Q57" s="465"/>
      <c r="R57" s="465"/>
      <c r="U57" s="465"/>
    </row>
    <row r="58" spans="1:21" ht="14.1" customHeight="1">
      <c r="A58" s="1252"/>
      <c r="B58" s="1253"/>
      <c r="C58" s="1254"/>
      <c r="D58" s="655"/>
      <c r="E58" s="731" t="s">
        <v>442</v>
      </c>
      <c r="F58" s="70">
        <v>1000</v>
      </c>
      <c r="G58" s="71">
        <v>600</v>
      </c>
      <c r="H58" s="58">
        <v>170</v>
      </c>
      <c r="I58" s="73">
        <v>2</v>
      </c>
      <c r="J58" s="74">
        <f t="shared" si="6"/>
        <v>1.2</v>
      </c>
      <c r="K58" s="74">
        <f t="shared" si="7"/>
        <v>0.20399999999999999</v>
      </c>
      <c r="L58" s="96">
        <f t="shared" si="5"/>
        <v>828.24</v>
      </c>
      <c r="M58" s="456">
        <f t="shared" si="3"/>
        <v>4872</v>
      </c>
      <c r="N58" s="96">
        <v>4872</v>
      </c>
      <c r="O58" s="998"/>
      <c r="P58" s="1001"/>
      <c r="Q58" s="465"/>
      <c r="R58" s="465"/>
      <c r="U58" s="465"/>
    </row>
    <row r="59" spans="1:21" ht="14.1" customHeight="1">
      <c r="A59" s="1252"/>
      <c r="B59" s="1253"/>
      <c r="C59" s="1254"/>
      <c r="D59" s="655"/>
      <c r="E59" s="731" t="s">
        <v>442</v>
      </c>
      <c r="F59" s="70">
        <v>1000</v>
      </c>
      <c r="G59" s="71">
        <v>600</v>
      </c>
      <c r="H59" s="58">
        <v>180</v>
      </c>
      <c r="I59" s="73">
        <v>2</v>
      </c>
      <c r="J59" s="74">
        <f t="shared" si="6"/>
        <v>1.2</v>
      </c>
      <c r="K59" s="74">
        <f t="shared" si="7"/>
        <v>0.216</v>
      </c>
      <c r="L59" s="96">
        <f t="shared" si="5"/>
        <v>874.62000000000012</v>
      </c>
      <c r="M59" s="456">
        <f t="shared" si="3"/>
        <v>4859</v>
      </c>
      <c r="N59" s="96">
        <v>4859</v>
      </c>
      <c r="O59" s="998"/>
      <c r="P59" s="1001"/>
      <c r="Q59" s="465"/>
      <c r="R59" s="465"/>
      <c r="U59" s="465"/>
    </row>
    <row r="60" spans="1:21" ht="14.1" customHeight="1">
      <c r="A60" s="1252"/>
      <c r="B60" s="1253"/>
      <c r="C60" s="1254"/>
      <c r="D60" s="655"/>
      <c r="E60" s="731" t="s">
        <v>442</v>
      </c>
      <c r="F60" s="70">
        <v>1000</v>
      </c>
      <c r="G60" s="71">
        <v>600</v>
      </c>
      <c r="H60" s="58">
        <v>190</v>
      </c>
      <c r="I60" s="73">
        <v>2</v>
      </c>
      <c r="J60" s="74">
        <f t="shared" si="6"/>
        <v>1.2</v>
      </c>
      <c r="K60" s="74">
        <f t="shared" si="7"/>
        <v>0.22800000000000001</v>
      </c>
      <c r="L60" s="96">
        <f t="shared" si="5"/>
        <v>921.12000000000012</v>
      </c>
      <c r="M60" s="456">
        <f t="shared" si="3"/>
        <v>4848</v>
      </c>
      <c r="N60" s="96">
        <v>4848</v>
      </c>
      <c r="O60" s="998"/>
      <c r="P60" s="1001"/>
      <c r="Q60" s="465"/>
      <c r="R60" s="465"/>
      <c r="U60" s="465"/>
    </row>
    <row r="61" spans="1:21" ht="14.1" customHeight="1">
      <c r="A61" s="1255"/>
      <c r="B61" s="1256"/>
      <c r="C61" s="1257"/>
      <c r="D61" s="656"/>
      <c r="E61" s="734" t="s">
        <v>442</v>
      </c>
      <c r="F61" s="75">
        <v>1000</v>
      </c>
      <c r="G61" s="76">
        <v>600</v>
      </c>
      <c r="H61" s="64">
        <v>200</v>
      </c>
      <c r="I61" s="78">
        <v>2</v>
      </c>
      <c r="J61" s="79">
        <f t="shared" si="6"/>
        <v>1.2</v>
      </c>
      <c r="K61" s="79">
        <f t="shared" si="7"/>
        <v>0.24</v>
      </c>
      <c r="L61" s="68">
        <f t="shared" si="5"/>
        <v>967.59999999999991</v>
      </c>
      <c r="M61" s="455">
        <f t="shared" si="3"/>
        <v>4838</v>
      </c>
      <c r="N61" s="68">
        <v>4838</v>
      </c>
      <c r="O61" s="998"/>
      <c r="P61" s="1001"/>
      <c r="Q61" s="465"/>
      <c r="R61" s="465"/>
      <c r="U61" s="465"/>
    </row>
    <row r="62" spans="1:21" s="2" customFormat="1" ht="14.1" customHeight="1">
      <c r="A62" s="1085" t="s">
        <v>209</v>
      </c>
      <c r="B62" s="1108"/>
      <c r="C62" s="1109"/>
      <c r="D62" s="1174" t="s">
        <v>206</v>
      </c>
      <c r="E62" s="666" t="s">
        <v>442</v>
      </c>
      <c r="F62" s="50">
        <v>1000</v>
      </c>
      <c r="G62" s="51">
        <v>600</v>
      </c>
      <c r="H62" s="52">
        <v>50</v>
      </c>
      <c r="I62" s="53">
        <v>8</v>
      </c>
      <c r="J62" s="54">
        <f t="shared" si="6"/>
        <v>4.8</v>
      </c>
      <c r="K62" s="54">
        <f t="shared" si="7"/>
        <v>0.24</v>
      </c>
      <c r="L62" s="47">
        <f t="shared" si="5"/>
        <v>232.55</v>
      </c>
      <c r="M62" s="383">
        <f t="shared" si="3"/>
        <v>4651</v>
      </c>
      <c r="N62" s="47">
        <v>4651</v>
      </c>
      <c r="O62" s="998"/>
      <c r="P62" s="1001"/>
      <c r="Q62" s="465"/>
      <c r="R62" s="465"/>
      <c r="U62" s="465"/>
    </row>
    <row r="63" spans="1:21" s="2" customFormat="1" ht="14.1" customHeight="1">
      <c r="A63" s="1088"/>
      <c r="B63" s="1110"/>
      <c r="C63" s="1111"/>
      <c r="D63" s="1094"/>
      <c r="E63" s="667" t="s">
        <v>442</v>
      </c>
      <c r="F63" s="48">
        <v>1000</v>
      </c>
      <c r="G63" s="13">
        <v>600</v>
      </c>
      <c r="H63" s="14">
        <v>60</v>
      </c>
      <c r="I63" s="15">
        <v>6</v>
      </c>
      <c r="J63" s="55">
        <f t="shared" si="6"/>
        <v>3.6</v>
      </c>
      <c r="K63" s="55">
        <f t="shared" si="7"/>
        <v>0.216</v>
      </c>
      <c r="L63" s="61">
        <f t="shared" si="5"/>
        <v>271.32</v>
      </c>
      <c r="M63" s="375">
        <f t="shared" si="3"/>
        <v>4522</v>
      </c>
      <c r="N63" s="61">
        <v>4522</v>
      </c>
      <c r="O63" s="998"/>
      <c r="P63" s="1001"/>
      <c r="Q63" s="465"/>
      <c r="R63" s="465"/>
      <c r="U63" s="465"/>
    </row>
    <row r="64" spans="1:21" s="2" customFormat="1" ht="14.1" customHeight="1">
      <c r="A64" s="1088"/>
      <c r="B64" s="1110"/>
      <c r="C64" s="1111"/>
      <c r="D64" s="1094"/>
      <c r="E64" s="667" t="s">
        <v>442</v>
      </c>
      <c r="F64" s="48">
        <v>1000</v>
      </c>
      <c r="G64" s="13">
        <v>600</v>
      </c>
      <c r="H64" s="14">
        <v>70</v>
      </c>
      <c r="I64" s="15">
        <v>6</v>
      </c>
      <c r="J64" s="55">
        <f t="shared" si="6"/>
        <v>3.6</v>
      </c>
      <c r="K64" s="55">
        <f t="shared" si="7"/>
        <v>0.252</v>
      </c>
      <c r="L64" s="61">
        <f t="shared" si="5"/>
        <v>310.02999999999997</v>
      </c>
      <c r="M64" s="375">
        <f t="shared" si="3"/>
        <v>4429</v>
      </c>
      <c r="N64" s="61">
        <v>4429</v>
      </c>
      <c r="O64" s="998"/>
      <c r="P64" s="1001"/>
      <c r="Q64" s="465"/>
      <c r="R64" s="465"/>
      <c r="S64"/>
      <c r="T64"/>
      <c r="U64" s="465"/>
    </row>
    <row r="65" spans="1:21" s="2" customFormat="1" ht="14.1" customHeight="1">
      <c r="A65" s="1088"/>
      <c r="B65" s="1110"/>
      <c r="C65" s="1111"/>
      <c r="D65" s="1094"/>
      <c r="E65" s="667" t="s">
        <v>442</v>
      </c>
      <c r="F65" s="48">
        <v>1000</v>
      </c>
      <c r="G65" s="13">
        <v>600</v>
      </c>
      <c r="H65" s="14">
        <v>75</v>
      </c>
      <c r="I65" s="15">
        <v>6</v>
      </c>
      <c r="J65" s="55">
        <f t="shared" si="6"/>
        <v>3.6</v>
      </c>
      <c r="K65" s="55">
        <f t="shared" si="7"/>
        <v>0.27</v>
      </c>
      <c r="L65" s="61">
        <f t="shared" si="5"/>
        <v>329.40000000000003</v>
      </c>
      <c r="M65" s="375">
        <f t="shared" si="3"/>
        <v>4392</v>
      </c>
      <c r="N65" s="61">
        <v>4392</v>
      </c>
      <c r="O65" s="998"/>
      <c r="P65" s="1001"/>
      <c r="Q65" s="465"/>
      <c r="R65" s="465"/>
      <c r="S65"/>
      <c r="T65"/>
      <c r="U65" s="465"/>
    </row>
    <row r="66" spans="1:21" s="2" customFormat="1" ht="14.1" customHeight="1">
      <c r="A66" s="1112"/>
      <c r="B66" s="1110"/>
      <c r="C66" s="1111"/>
      <c r="D66" s="1094"/>
      <c r="E66" s="667" t="s">
        <v>442</v>
      </c>
      <c r="F66" s="48">
        <v>1000</v>
      </c>
      <c r="G66" s="13">
        <v>600</v>
      </c>
      <c r="H66" s="14">
        <v>80</v>
      </c>
      <c r="I66" s="15">
        <v>6</v>
      </c>
      <c r="J66" s="55">
        <f t="shared" si="6"/>
        <v>3.6</v>
      </c>
      <c r="K66" s="55">
        <f t="shared" si="7"/>
        <v>0.28799999999999998</v>
      </c>
      <c r="L66" s="61">
        <f t="shared" si="5"/>
        <v>348.87999999999994</v>
      </c>
      <c r="M66" s="375">
        <f t="shared" si="3"/>
        <v>4361</v>
      </c>
      <c r="N66" s="61">
        <v>4361</v>
      </c>
      <c r="O66" s="998"/>
      <c r="P66" s="1001"/>
      <c r="Q66" s="468"/>
      <c r="R66" s="468"/>
      <c r="U66" s="465"/>
    </row>
    <row r="67" spans="1:21" s="2" customFormat="1" ht="14.1" customHeight="1">
      <c r="A67" s="1112"/>
      <c r="B67" s="1110"/>
      <c r="C67" s="1111"/>
      <c r="D67" s="1258" t="s">
        <v>213</v>
      </c>
      <c r="E67" s="806" t="s">
        <v>442</v>
      </c>
      <c r="F67" s="48">
        <v>1000</v>
      </c>
      <c r="G67" s="13">
        <v>600</v>
      </c>
      <c r="H67" s="14">
        <v>90</v>
      </c>
      <c r="I67" s="15">
        <v>4</v>
      </c>
      <c r="J67" s="55">
        <f t="shared" si="6"/>
        <v>2.4</v>
      </c>
      <c r="K67" s="55">
        <f t="shared" si="7"/>
        <v>0.216</v>
      </c>
      <c r="L67" s="61">
        <f t="shared" si="5"/>
        <v>387.54</v>
      </c>
      <c r="M67" s="375">
        <f t="shared" si="3"/>
        <v>4306</v>
      </c>
      <c r="N67" s="61">
        <v>4306</v>
      </c>
      <c r="O67" s="998"/>
      <c r="P67" s="1001"/>
      <c r="Q67" s="465"/>
      <c r="R67" s="465"/>
      <c r="U67" s="465"/>
    </row>
    <row r="68" spans="1:21" s="2" customFormat="1" ht="14.1" customHeight="1">
      <c r="A68" s="1112"/>
      <c r="B68" s="1110"/>
      <c r="C68" s="1111"/>
      <c r="D68" s="1258"/>
      <c r="E68" s="806" t="s">
        <v>442</v>
      </c>
      <c r="F68" s="48">
        <v>1000</v>
      </c>
      <c r="G68" s="13">
        <v>600</v>
      </c>
      <c r="H68" s="14">
        <v>100</v>
      </c>
      <c r="I68" s="15">
        <v>4</v>
      </c>
      <c r="J68" s="55">
        <f t="shared" si="6"/>
        <v>2.4</v>
      </c>
      <c r="K68" s="55">
        <f t="shared" si="7"/>
        <v>0.24</v>
      </c>
      <c r="L68" s="61">
        <f t="shared" si="5"/>
        <v>426.3</v>
      </c>
      <c r="M68" s="375">
        <f t="shared" si="3"/>
        <v>4263</v>
      </c>
      <c r="N68" s="61">
        <v>4263</v>
      </c>
      <c r="O68" s="998"/>
      <c r="P68" s="1001"/>
      <c r="Q68" s="465"/>
      <c r="R68" s="465"/>
      <c r="U68" s="465"/>
    </row>
    <row r="69" spans="1:21" s="2" customFormat="1" ht="14.1" customHeight="1">
      <c r="A69" s="1112"/>
      <c r="B69" s="1110"/>
      <c r="C69" s="1111"/>
      <c r="D69" s="646"/>
      <c r="E69" s="667" t="s">
        <v>442</v>
      </c>
      <c r="F69" s="48">
        <v>1000</v>
      </c>
      <c r="G69" s="13">
        <v>600</v>
      </c>
      <c r="H69" s="14">
        <v>110</v>
      </c>
      <c r="I69" s="15">
        <v>4</v>
      </c>
      <c r="J69" s="55">
        <f t="shared" si="6"/>
        <v>2.4</v>
      </c>
      <c r="K69" s="55">
        <f t="shared" si="7"/>
        <v>0.26400000000000001</v>
      </c>
      <c r="L69" s="61">
        <f t="shared" si="5"/>
        <v>465.19000000000005</v>
      </c>
      <c r="M69" s="375">
        <f t="shared" si="3"/>
        <v>4229</v>
      </c>
      <c r="N69" s="61">
        <v>4229</v>
      </c>
      <c r="O69" s="998"/>
      <c r="P69" s="1001"/>
      <c r="Q69" s="465"/>
      <c r="R69" s="465"/>
      <c r="U69" s="465"/>
    </row>
    <row r="70" spans="1:21" s="2" customFormat="1" ht="14.1" customHeight="1">
      <c r="A70" s="1112"/>
      <c r="B70" s="1110"/>
      <c r="C70" s="1111"/>
      <c r="D70" s="1094" t="s">
        <v>367</v>
      </c>
      <c r="E70" s="667" t="s">
        <v>442</v>
      </c>
      <c r="F70" s="48">
        <v>1000</v>
      </c>
      <c r="G70" s="13">
        <v>600</v>
      </c>
      <c r="H70" s="14">
        <v>120</v>
      </c>
      <c r="I70" s="15">
        <v>3</v>
      </c>
      <c r="J70" s="55">
        <f t="shared" si="6"/>
        <v>1.8</v>
      </c>
      <c r="K70" s="55">
        <f t="shared" si="7"/>
        <v>0.216</v>
      </c>
      <c r="L70" s="61">
        <f t="shared" si="5"/>
        <v>503.76</v>
      </c>
      <c r="M70" s="375">
        <f t="shared" si="3"/>
        <v>4198</v>
      </c>
      <c r="N70" s="61">
        <v>4198</v>
      </c>
      <c r="O70" s="998"/>
      <c r="P70" s="1001"/>
      <c r="Q70" s="465"/>
      <c r="R70" s="465"/>
      <c r="U70" s="465"/>
    </row>
    <row r="71" spans="1:21" s="2" customFormat="1" ht="14.1" customHeight="1">
      <c r="A71" s="1112"/>
      <c r="B71" s="1110"/>
      <c r="C71" s="1111"/>
      <c r="D71" s="1094"/>
      <c r="E71" s="667" t="s">
        <v>442</v>
      </c>
      <c r="F71" s="48">
        <v>1000</v>
      </c>
      <c r="G71" s="13">
        <v>600</v>
      </c>
      <c r="H71" s="14">
        <v>130</v>
      </c>
      <c r="I71" s="15">
        <v>3</v>
      </c>
      <c r="J71" s="55">
        <f t="shared" si="6"/>
        <v>1.8</v>
      </c>
      <c r="K71" s="55">
        <f t="shared" si="7"/>
        <v>0.23400000000000001</v>
      </c>
      <c r="L71" s="61">
        <f t="shared" si="5"/>
        <v>542.49</v>
      </c>
      <c r="M71" s="375">
        <f t="shared" si="3"/>
        <v>4173</v>
      </c>
      <c r="N71" s="61">
        <v>4173</v>
      </c>
      <c r="O71" s="998"/>
      <c r="P71" s="1001"/>
      <c r="Q71" s="465"/>
      <c r="R71" s="465"/>
      <c r="U71" s="465"/>
    </row>
    <row r="72" spans="1:21" s="2" customFormat="1" ht="14.1" customHeight="1">
      <c r="A72" s="1112"/>
      <c r="B72" s="1110"/>
      <c r="C72" s="1111"/>
      <c r="D72" s="646"/>
      <c r="E72" s="667" t="s">
        <v>442</v>
      </c>
      <c r="F72" s="48">
        <v>1000</v>
      </c>
      <c r="G72" s="13">
        <v>600</v>
      </c>
      <c r="H72" s="14">
        <v>140</v>
      </c>
      <c r="I72" s="15">
        <v>3</v>
      </c>
      <c r="J72" s="55">
        <f t="shared" si="6"/>
        <v>1.8</v>
      </c>
      <c r="K72" s="55">
        <f t="shared" si="7"/>
        <v>0.252</v>
      </c>
      <c r="L72" s="61">
        <f t="shared" si="5"/>
        <v>581.41999999999996</v>
      </c>
      <c r="M72" s="375">
        <f t="shared" si="3"/>
        <v>4153</v>
      </c>
      <c r="N72" s="61">
        <v>4153</v>
      </c>
      <c r="O72" s="998"/>
      <c r="P72" s="1001"/>
      <c r="Q72" s="465"/>
      <c r="R72" s="465"/>
      <c r="U72" s="465"/>
    </row>
    <row r="73" spans="1:21" s="2" customFormat="1" ht="14.1" customHeight="1">
      <c r="A73" s="1112"/>
      <c r="B73" s="1110"/>
      <c r="C73" s="1111"/>
      <c r="D73" s="646"/>
      <c r="E73" s="667" t="s">
        <v>442</v>
      </c>
      <c r="F73" s="48">
        <v>1000</v>
      </c>
      <c r="G73" s="13">
        <v>600</v>
      </c>
      <c r="H73" s="14">
        <v>150</v>
      </c>
      <c r="I73" s="15">
        <v>3</v>
      </c>
      <c r="J73" s="55">
        <f t="shared" si="6"/>
        <v>1.8</v>
      </c>
      <c r="K73" s="55">
        <f t="shared" si="7"/>
        <v>0.27</v>
      </c>
      <c r="L73" s="61">
        <f t="shared" si="5"/>
        <v>620.25</v>
      </c>
      <c r="M73" s="375">
        <f t="shared" si="3"/>
        <v>4135</v>
      </c>
      <c r="N73" s="61">
        <v>4135</v>
      </c>
      <c r="O73" s="998"/>
      <c r="P73" s="1001"/>
      <c r="Q73" s="465"/>
      <c r="R73" s="465"/>
      <c r="U73" s="465"/>
    </row>
    <row r="74" spans="1:21" s="2" customFormat="1" ht="14.1" customHeight="1">
      <c r="A74" s="1112"/>
      <c r="B74" s="1110"/>
      <c r="C74" s="1111"/>
      <c r="D74" s="646"/>
      <c r="E74" s="667" t="s">
        <v>442</v>
      </c>
      <c r="F74" s="48">
        <v>1000</v>
      </c>
      <c r="G74" s="13">
        <v>600</v>
      </c>
      <c r="H74" s="14">
        <v>160</v>
      </c>
      <c r="I74" s="15">
        <v>3</v>
      </c>
      <c r="J74" s="55">
        <f t="shared" si="6"/>
        <v>1.8</v>
      </c>
      <c r="K74" s="55">
        <f t="shared" si="7"/>
        <v>0.28799999999999998</v>
      </c>
      <c r="L74" s="61">
        <f t="shared" si="5"/>
        <v>659.04</v>
      </c>
      <c r="M74" s="375">
        <f t="shared" si="3"/>
        <v>4119</v>
      </c>
      <c r="N74" s="61">
        <v>4119</v>
      </c>
      <c r="O74" s="998"/>
      <c r="P74" s="1001"/>
      <c r="Q74" s="465"/>
      <c r="R74" s="465"/>
      <c r="U74" s="465"/>
    </row>
    <row r="75" spans="1:21" s="2" customFormat="1" ht="14.1" customHeight="1">
      <c r="A75" s="1112"/>
      <c r="B75" s="1110"/>
      <c r="C75" s="1111"/>
      <c r="D75" s="646"/>
      <c r="E75" s="667" t="s">
        <v>442</v>
      </c>
      <c r="F75" s="48">
        <v>1000</v>
      </c>
      <c r="G75" s="13">
        <v>600</v>
      </c>
      <c r="H75" s="14">
        <v>170</v>
      </c>
      <c r="I75" s="15">
        <v>2</v>
      </c>
      <c r="J75" s="55">
        <f t="shared" si="6"/>
        <v>1.2</v>
      </c>
      <c r="K75" s="55">
        <f t="shared" si="7"/>
        <v>0.20399999999999999</v>
      </c>
      <c r="L75" s="61">
        <f t="shared" si="5"/>
        <v>697.51</v>
      </c>
      <c r="M75" s="375">
        <f>N75*(100%-$M$11)</f>
        <v>4103</v>
      </c>
      <c r="N75" s="61">
        <v>4103</v>
      </c>
      <c r="O75" s="998"/>
      <c r="P75" s="1001"/>
      <c r="Q75" s="465"/>
      <c r="R75" s="465"/>
      <c r="U75" s="465"/>
    </row>
    <row r="76" spans="1:21" s="2" customFormat="1" ht="14.1" customHeight="1">
      <c r="A76" s="1112"/>
      <c r="B76" s="1110"/>
      <c r="C76" s="1111"/>
      <c r="D76" s="646"/>
      <c r="E76" s="667" t="s">
        <v>442</v>
      </c>
      <c r="F76" s="48">
        <v>1000</v>
      </c>
      <c r="G76" s="13">
        <v>600</v>
      </c>
      <c r="H76" s="14">
        <v>180</v>
      </c>
      <c r="I76" s="15">
        <v>2</v>
      </c>
      <c r="J76" s="55">
        <f t="shared" si="6"/>
        <v>1.2</v>
      </c>
      <c r="K76" s="55">
        <f t="shared" si="7"/>
        <v>0.216</v>
      </c>
      <c r="L76" s="61">
        <f t="shared" si="5"/>
        <v>736.38</v>
      </c>
      <c r="M76" s="375">
        <f>N76*(100%-$M$11)</f>
        <v>4091</v>
      </c>
      <c r="N76" s="61">
        <v>4091</v>
      </c>
      <c r="O76" s="998"/>
      <c r="P76" s="1001"/>
      <c r="Q76" s="465"/>
      <c r="R76" s="465"/>
      <c r="U76" s="465"/>
    </row>
    <row r="77" spans="1:21" s="2" customFormat="1" ht="14.1" customHeight="1">
      <c r="A77" s="1112"/>
      <c r="B77" s="1110"/>
      <c r="C77" s="1111"/>
      <c r="D77" s="646"/>
      <c r="E77" s="667" t="s">
        <v>442</v>
      </c>
      <c r="F77" s="48">
        <v>1000</v>
      </c>
      <c r="G77" s="13">
        <v>600</v>
      </c>
      <c r="H77" s="14">
        <v>190</v>
      </c>
      <c r="I77" s="15">
        <v>2</v>
      </c>
      <c r="J77" s="55">
        <f t="shared" si="6"/>
        <v>1.2</v>
      </c>
      <c r="K77" s="55">
        <f t="shared" si="7"/>
        <v>0.22800000000000001</v>
      </c>
      <c r="L77" s="61">
        <f t="shared" si="5"/>
        <v>775.2</v>
      </c>
      <c r="M77" s="375">
        <f>N77*(100%-$M$11)</f>
        <v>4080</v>
      </c>
      <c r="N77" s="61">
        <v>4080</v>
      </c>
      <c r="O77" s="998"/>
      <c r="P77" s="1001"/>
      <c r="Q77" s="465"/>
      <c r="R77" s="465"/>
      <c r="U77" s="465"/>
    </row>
    <row r="78" spans="1:21" s="2" customFormat="1" ht="14.1" customHeight="1">
      <c r="A78" s="1113"/>
      <c r="B78" s="1114"/>
      <c r="C78" s="1115"/>
      <c r="D78" s="657"/>
      <c r="E78" s="670" t="s">
        <v>442</v>
      </c>
      <c r="F78" s="75">
        <v>1000</v>
      </c>
      <c r="G78" s="76">
        <v>600</v>
      </c>
      <c r="H78" s="77">
        <v>200</v>
      </c>
      <c r="I78" s="78">
        <v>2</v>
      </c>
      <c r="J78" s="79">
        <f t="shared" si="6"/>
        <v>1.2</v>
      </c>
      <c r="K78" s="79">
        <f t="shared" si="7"/>
        <v>0.24</v>
      </c>
      <c r="L78" s="67">
        <f t="shared" si="5"/>
        <v>814</v>
      </c>
      <c r="M78" s="455">
        <f>N78*(100%-$M$11)</f>
        <v>4070</v>
      </c>
      <c r="N78" s="67">
        <v>4070</v>
      </c>
      <c r="O78" s="998"/>
      <c r="P78" s="1001"/>
      <c r="Q78" s="468"/>
      <c r="R78" s="468"/>
      <c r="U78" s="465"/>
    </row>
    <row r="79" spans="1:21" s="2" customFormat="1" ht="12.75" customHeight="1">
      <c r="A79" s="179"/>
      <c r="B79" s="179"/>
      <c r="C79" s="179"/>
      <c r="D79" s="180"/>
      <c r="E79" s="671"/>
      <c r="F79" s="174"/>
      <c r="G79" s="174"/>
      <c r="H79" s="175"/>
      <c r="I79" s="174"/>
      <c r="J79" s="181"/>
      <c r="K79" s="181"/>
      <c r="L79" s="182"/>
      <c r="M79" s="182"/>
      <c r="N79" s="182"/>
      <c r="P79" s="465"/>
    </row>
    <row r="80" spans="1:21" s="2" customFormat="1" ht="12.75" customHeight="1">
      <c r="A80" s="110" t="str">
        <f>'Изоляция для СФТК'!A151</f>
        <v>Важные примечания:</v>
      </c>
      <c r="B80" s="110"/>
      <c r="C80" s="110"/>
      <c r="D80" s="4"/>
      <c r="E80" s="665"/>
      <c r="F80" s="4"/>
      <c r="G80" s="4"/>
      <c r="H80" s="4"/>
      <c r="I80" s="4"/>
      <c r="J80" s="5"/>
      <c r="K80" s="5"/>
      <c r="L80" s="5"/>
      <c r="M80" s="5"/>
      <c r="N80" s="182"/>
      <c r="P80" s="465"/>
    </row>
    <row r="81" spans="1:14" ht="12.75" customHeight="1">
      <c r="A81" s="1082" t="s">
        <v>23</v>
      </c>
      <c r="B81" s="1082"/>
      <c r="C81" s="1082"/>
      <c r="D81" s="1082"/>
      <c r="E81" s="1082"/>
      <c r="F81" s="1082"/>
      <c r="G81" s="1082"/>
      <c r="H81" s="1082"/>
      <c r="I81" s="1082"/>
      <c r="J81" s="1082"/>
      <c r="K81" s="1082"/>
      <c r="L81" s="7"/>
      <c r="M81" s="7"/>
      <c r="N81" s="983"/>
    </row>
    <row r="82" spans="1:14" ht="12.75" customHeight="1">
      <c r="A82" s="1083" t="s">
        <v>22</v>
      </c>
      <c r="B82" s="1083"/>
      <c r="C82" s="1083"/>
      <c r="D82" s="1083"/>
      <c r="E82" s="1083"/>
      <c r="F82" s="1083"/>
      <c r="G82" s="1083"/>
      <c r="H82" s="1083"/>
      <c r="I82" s="1083"/>
      <c r="J82" s="1083"/>
      <c r="K82" s="1083"/>
      <c r="L82" s="1099"/>
      <c r="M82" s="1099"/>
      <c r="N82" s="980"/>
    </row>
    <row r="83" spans="1:14" ht="12.75" customHeight="1">
      <c r="A83" s="1081" t="s">
        <v>51</v>
      </c>
      <c r="B83" s="1081"/>
      <c r="C83" s="1081"/>
      <c r="D83" s="1081"/>
      <c r="E83" s="1081"/>
      <c r="F83" s="1081"/>
      <c r="G83" s="1081"/>
      <c r="H83" s="1081"/>
      <c r="I83" s="1081"/>
      <c r="J83" s="1081"/>
      <c r="K83" s="1081"/>
      <c r="L83" s="218"/>
      <c r="M83" s="3"/>
      <c r="N83" s="17"/>
    </row>
    <row r="84" spans="1:14" ht="12.75" customHeight="1">
      <c r="A84" s="1032" t="s">
        <v>563</v>
      </c>
      <c r="B84" s="1031"/>
      <c r="C84" s="1031"/>
      <c r="D84" s="1031"/>
      <c r="E84" s="1031"/>
      <c r="F84" s="1031"/>
      <c r="G84" s="1031"/>
      <c r="H84" s="1031"/>
      <c r="I84" s="1031"/>
      <c r="J84" s="1031"/>
      <c r="K84" s="1031"/>
      <c r="L84" s="218"/>
      <c r="M84" s="3"/>
      <c r="N84" s="17"/>
    </row>
    <row r="85" spans="1:14" ht="12.75" customHeight="1">
      <c r="A85" s="1032" t="s">
        <v>564</v>
      </c>
      <c r="B85" s="465"/>
      <c r="C85" s="465"/>
      <c r="D85" s="2"/>
      <c r="E85" s="665"/>
      <c r="F85" s="2"/>
      <c r="G85" s="2"/>
      <c r="H85" s="2"/>
      <c r="I85" s="2"/>
      <c r="J85" s="2"/>
      <c r="K85" s="2"/>
    </row>
    <row r="86" spans="1:14">
      <c r="A86" s="1032" t="s">
        <v>569</v>
      </c>
      <c r="B86" s="465"/>
      <c r="C86" s="465"/>
      <c r="D86" s="465"/>
      <c r="F86" s="465"/>
      <c r="G86" s="465"/>
      <c r="H86" s="465"/>
      <c r="I86" s="2"/>
      <c r="J86" s="2"/>
      <c r="K86" s="2"/>
    </row>
    <row r="87" spans="1:14">
      <c r="A87" s="1032" t="s">
        <v>570</v>
      </c>
      <c r="B87" s="465"/>
      <c r="C87" s="465"/>
      <c r="D87" s="2"/>
      <c r="E87" s="665"/>
      <c r="F87" s="2"/>
      <c r="G87" s="2"/>
      <c r="H87" s="2"/>
      <c r="I87" s="2"/>
      <c r="J87" s="2"/>
      <c r="K87" s="2"/>
    </row>
  </sheetData>
  <mergeCells count="29">
    <mergeCell ref="D38:D41"/>
    <mergeCell ref="A82:K82"/>
    <mergeCell ref="L82:M82"/>
    <mergeCell ref="A28:C44"/>
    <mergeCell ref="A62:C78"/>
    <mergeCell ref="D62:D66"/>
    <mergeCell ref="A45:C61"/>
    <mergeCell ref="D45:D49"/>
    <mergeCell ref="D52:D55"/>
    <mergeCell ref="D35:D36"/>
    <mergeCell ref="D28:D33"/>
    <mergeCell ref="D67:D68"/>
    <mergeCell ref="D70:D71"/>
    <mergeCell ref="A83:K83"/>
    <mergeCell ref="A15:C27"/>
    <mergeCell ref="A7:M7"/>
    <mergeCell ref="A8:M8"/>
    <mergeCell ref="A9:M9"/>
    <mergeCell ref="F12:H12"/>
    <mergeCell ref="I12:I13"/>
    <mergeCell ref="J12:J13"/>
    <mergeCell ref="K12:K13"/>
    <mergeCell ref="L12:M12"/>
    <mergeCell ref="E12:E13"/>
    <mergeCell ref="A12:D13"/>
    <mergeCell ref="A14:M14"/>
    <mergeCell ref="A81:K81"/>
    <mergeCell ref="D26:D27"/>
    <mergeCell ref="D15:D22"/>
  </mergeCells>
  <hyperlinks>
    <hyperlink ref="A10" location="Оглавление!A1" display="К оглавлению"/>
  </hyperlinks>
  <printOptions horizontalCentered="1"/>
  <pageMargins left="0.78740157480314965" right="0.78740157480314965" top="0.55118110236220474" bottom="0.55118110236220474" header="0.51181102362204722" footer="0.51181102362204722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21</vt:i4>
      </vt:variant>
    </vt:vector>
  </HeadingPairs>
  <TitlesOfParts>
    <vt:vector size="36" baseType="lpstr">
      <vt:lpstr>Оглавление</vt:lpstr>
      <vt:lpstr>Общестроительная изоляция</vt:lpstr>
      <vt:lpstr>Изоляция для НФС</vt:lpstr>
      <vt:lpstr>РУФ БАТТС Д </vt:lpstr>
      <vt:lpstr>РУФ БАТТС В + Н</vt:lpstr>
      <vt:lpstr>РУФ БАТТС (спец.плиты)</vt:lpstr>
      <vt:lpstr>Изоляция для СФТК</vt:lpstr>
      <vt:lpstr>Изоляция ж_б и сендвич панелей</vt:lpstr>
      <vt:lpstr>Кашированные продукты</vt:lpstr>
      <vt:lpstr>Мембраны и Пароизоляция</vt:lpstr>
      <vt:lpstr>Дюбель для НФС</vt:lpstr>
      <vt:lpstr>ROCKROOF</vt:lpstr>
      <vt:lpstr>Компоненты кровельной системы</vt:lpstr>
      <vt:lpstr>Система РуфУклон</vt:lpstr>
      <vt:lpstr>Рокфасад системные компоненты</vt:lpstr>
      <vt:lpstr>ROCKROOF!Заголовки_для_печати</vt:lpstr>
      <vt:lpstr>'Дюбель для НФС'!Заголовки_для_печати</vt:lpstr>
      <vt:lpstr>'Изоляция для НФС'!Заголовки_для_печати</vt:lpstr>
      <vt:lpstr>'Кашированные продукты'!Заголовки_для_печати</vt:lpstr>
      <vt:lpstr>'Компоненты кровельной системы'!Заголовки_для_печати</vt:lpstr>
      <vt:lpstr>'Общестроительная изоляция'!Заголовки_для_печати</vt:lpstr>
      <vt:lpstr>ROCKROOF!Область_печати</vt:lpstr>
      <vt:lpstr>'Дюбель для НФС'!Область_печати</vt:lpstr>
      <vt:lpstr>'Изоляция для НФС'!Область_печати</vt:lpstr>
      <vt:lpstr>'Изоляция для СФТК'!Область_печати</vt:lpstr>
      <vt:lpstr>'Изоляция ж_б и сендвич панелей'!Область_печати</vt:lpstr>
      <vt:lpstr>'Кашированные продукты'!Область_печати</vt:lpstr>
      <vt:lpstr>'Компоненты кровельной системы'!Область_печати</vt:lpstr>
      <vt:lpstr>'Мембраны и Пароизоляция'!Область_печати</vt:lpstr>
      <vt:lpstr>'Общестроительная изоляция'!Область_печати</vt:lpstr>
      <vt:lpstr>Оглавление!Область_печати</vt:lpstr>
      <vt:lpstr>'Рокфасад системные компоненты'!Область_печати</vt:lpstr>
      <vt:lpstr>'РУФ БАТТС (спец.плиты)'!Область_печати</vt:lpstr>
      <vt:lpstr>'РУФ БАТТС В + Н'!Область_печати</vt:lpstr>
      <vt:lpstr>'РУФ БАТТС Д '!Область_печати</vt:lpstr>
      <vt:lpstr>'Система РуфУклон'!Область_печати</vt:lpstr>
    </vt:vector>
  </TitlesOfParts>
  <Company>Rockwool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aek</dc:creator>
  <cp:lastModifiedBy>1</cp:lastModifiedBy>
  <cp:lastPrinted>2017-12-01T09:24:00Z</cp:lastPrinted>
  <dcterms:created xsi:type="dcterms:W3CDTF">2003-09-03T12:54:23Z</dcterms:created>
  <dcterms:modified xsi:type="dcterms:W3CDTF">2018-05-04T11:23:45Z</dcterms:modified>
</cp:coreProperties>
</file>